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defaultThemeVersion="124226"/>
  <mc:AlternateContent xmlns:mc="http://schemas.openxmlformats.org/markup-compatibility/2006">
    <mc:Choice Requires="x15">
      <x15ac:absPath xmlns:x15ac="http://schemas.microsoft.com/office/spreadsheetml/2010/11/ac" url="E:\Dokumenty\ROZPOČTY - VODIČKA\Kancelář G\Rozpočty\"/>
    </mc:Choice>
  </mc:AlternateContent>
  <xr:revisionPtr revIDLastSave="0" documentId="8_{E35A768C-A2E3-47AA-AC16-47EBA27A8DF4}" xr6:coauthVersionLast="47" xr6:coauthVersionMax="47" xr10:uidLastSave="{00000000-0000-0000-0000-000000000000}"/>
  <bookViews>
    <workbookView xWindow="-120" yWindow="-120" windowWidth="29040" windowHeight="15840" xr2:uid="{00000000-000D-0000-FFFF-FFFF00000000}"/>
  </bookViews>
  <sheets>
    <sheet name="Pokyny pro vyplnění" sheetId="11" r:id="rId1"/>
    <sheet name="Stavba" sheetId="1" r:id="rId2"/>
    <sheet name="VzorPolozky" sheetId="10" state="hidden" r:id="rId3"/>
    <sheet name="VRN 002 Naklady" sheetId="12" r:id="rId4"/>
    <sheet name="001 001 Pol" sheetId="13" r:id="rId5"/>
  </sheets>
  <externalReferences>
    <externalReference r:id="rId6"/>
  </externalReferences>
  <definedNames>
    <definedName name="CelkemDPHVypocet" localSheetId="1">Stavba!$H$45</definedName>
    <definedName name="CenaCelkem">Stavba!$G$29</definedName>
    <definedName name="CenaCelkemBezDPH">Stavba!$G$28</definedName>
    <definedName name="CenaCelkemVypocet" localSheetId="1">Stavba!$I$45</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4">'001 001 Pol'!$1:$7</definedName>
    <definedName name="_xlnm.Print_Titles" localSheetId="3">'VRN 002 Naklady'!$1:$7</definedName>
    <definedName name="oadresa">Stavba!$D$6</definedName>
    <definedName name="Objednatel" localSheetId="1">Stavba!$D$5</definedName>
    <definedName name="Objekt" localSheetId="1">Stavba!$B$38</definedName>
    <definedName name="_xlnm.Print_Area" localSheetId="4">'001 001 Pol'!$A$1:$Y$402</definedName>
    <definedName name="_xlnm.Print_Area" localSheetId="1">Stavba!$A$1:$J$162</definedName>
    <definedName name="_xlnm.Print_Area" localSheetId="3">'VRN 002 Naklady'!$A$1:$Y$18</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Stavba!$F$45</definedName>
    <definedName name="ZakladDPHZakl">Stavba!$G$25</definedName>
    <definedName name="ZakladDPHZaklVypocet" localSheetId="1">Stavba!$G$45</definedName>
    <definedName name="ZaObjednatele">Stavba!$G$34</definedName>
    <definedName name="Zaokrouhleni">Stavba!$G$27</definedName>
    <definedName name="ZaZhotovitele">Stavba!$D$34</definedName>
    <definedName name="Zhotovitel">Stavba!$D$11:$G$11</definedName>
  </definedNames>
  <calcPr calcId="181029"/>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I161" i="1" l="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G44" i="1"/>
  <c r="H44" i="1" s="1"/>
  <c r="I44" i="1" s="1"/>
  <c r="F44" i="1"/>
  <c r="G43" i="1"/>
  <c r="H43" i="1" s="1"/>
  <c r="I43" i="1" s="1"/>
  <c r="F43" i="1"/>
  <c r="G41" i="1"/>
  <c r="H41" i="1" s="1"/>
  <c r="I41" i="1" s="1"/>
  <c r="F41" i="1"/>
  <c r="G40" i="1"/>
  <c r="H40" i="1" s="1"/>
  <c r="I40" i="1" s="1"/>
  <c r="F40" i="1"/>
  <c r="G39" i="1"/>
  <c r="F39" i="1"/>
  <c r="G401" i="13"/>
  <c r="BA79" i="13"/>
  <c r="BA35" i="13"/>
  <c r="BA32" i="13"/>
  <c r="BA21" i="13"/>
  <c r="BA14" i="13"/>
  <c r="G8" i="13"/>
  <c r="O8" i="13"/>
  <c r="G9" i="13"/>
  <c r="M9" i="13" s="1"/>
  <c r="M8" i="13" s="1"/>
  <c r="I9" i="13"/>
  <c r="I8" i="13" s="1"/>
  <c r="K9" i="13"/>
  <c r="K8" i="13" s="1"/>
  <c r="O9" i="13"/>
  <c r="Q9" i="13"/>
  <c r="Q8" i="13" s="1"/>
  <c r="V9" i="13"/>
  <c r="V8" i="13" s="1"/>
  <c r="G13" i="13"/>
  <c r="I13" i="13"/>
  <c r="K13" i="13"/>
  <c r="M13" i="13"/>
  <c r="O13" i="13"/>
  <c r="Q13" i="13"/>
  <c r="V13" i="13"/>
  <c r="G17" i="13"/>
  <c r="M17" i="13" s="1"/>
  <c r="M16" i="13" s="1"/>
  <c r="I17" i="13"/>
  <c r="I16" i="13" s="1"/>
  <c r="K17" i="13"/>
  <c r="K16" i="13" s="1"/>
  <c r="O17" i="13"/>
  <c r="O16" i="13" s="1"/>
  <c r="Q17" i="13"/>
  <c r="Q16" i="13" s="1"/>
  <c r="V17" i="13"/>
  <c r="V16" i="13" s="1"/>
  <c r="G20" i="13"/>
  <c r="I20" i="13"/>
  <c r="K20" i="13"/>
  <c r="K19" i="13" s="1"/>
  <c r="M20" i="13"/>
  <c r="M19" i="13" s="1"/>
  <c r="O20" i="13"/>
  <c r="Q20" i="13"/>
  <c r="V20" i="13"/>
  <c r="V19" i="13" s="1"/>
  <c r="G25" i="13"/>
  <c r="G19" i="13" s="1"/>
  <c r="I25" i="13"/>
  <c r="K25" i="13"/>
  <c r="M25" i="13"/>
  <c r="O25" i="13"/>
  <c r="O19" i="13" s="1"/>
  <c r="Q25" i="13"/>
  <c r="V25" i="13"/>
  <c r="G28" i="13"/>
  <c r="M28" i="13" s="1"/>
  <c r="I28" i="13"/>
  <c r="K28" i="13"/>
  <c r="O28" i="13"/>
  <c r="Q28" i="13"/>
  <c r="V28" i="13"/>
  <c r="G31" i="13"/>
  <c r="M31" i="13" s="1"/>
  <c r="I31" i="13"/>
  <c r="I19" i="13" s="1"/>
  <c r="K31" i="13"/>
  <c r="O31" i="13"/>
  <c r="Q31" i="13"/>
  <c r="Q19" i="13" s="1"/>
  <c r="V31" i="13"/>
  <c r="G34" i="13"/>
  <c r="I34" i="13"/>
  <c r="K34" i="13"/>
  <c r="M34" i="13"/>
  <c r="O34" i="13"/>
  <c r="Q34" i="13"/>
  <c r="V34" i="13"/>
  <c r="G39" i="13"/>
  <c r="M39" i="13" s="1"/>
  <c r="I39" i="13"/>
  <c r="I38" i="13" s="1"/>
  <c r="K39" i="13"/>
  <c r="O39" i="13"/>
  <c r="O38" i="13" s="1"/>
  <c r="Q39" i="13"/>
  <c r="Q38" i="13" s="1"/>
  <c r="V39" i="13"/>
  <c r="G43" i="13"/>
  <c r="M43" i="13" s="1"/>
  <c r="I43" i="13"/>
  <c r="K43" i="13"/>
  <c r="K38" i="13" s="1"/>
  <c r="O43" i="13"/>
  <c r="Q43" i="13"/>
  <c r="V43" i="13"/>
  <c r="V38" i="13" s="1"/>
  <c r="G46" i="13"/>
  <c r="I46" i="13"/>
  <c r="K46" i="13"/>
  <c r="M46" i="13"/>
  <c r="O46" i="13"/>
  <c r="Q46" i="13"/>
  <c r="V46" i="13"/>
  <c r="G49" i="13"/>
  <c r="I49" i="13"/>
  <c r="K49" i="13"/>
  <c r="M49" i="13"/>
  <c r="O49" i="13"/>
  <c r="Q49" i="13"/>
  <c r="V49" i="13"/>
  <c r="G52" i="13"/>
  <c r="M52" i="13" s="1"/>
  <c r="I52" i="13"/>
  <c r="K52" i="13"/>
  <c r="O52" i="13"/>
  <c r="Q52" i="13"/>
  <c r="V52" i="13"/>
  <c r="G54" i="13"/>
  <c r="M54" i="13" s="1"/>
  <c r="I54" i="13"/>
  <c r="K54" i="13"/>
  <c r="O54" i="13"/>
  <c r="Q54" i="13"/>
  <c r="V54" i="13"/>
  <c r="I56" i="13"/>
  <c r="K56" i="13"/>
  <c r="Q56" i="13"/>
  <c r="V56" i="13"/>
  <c r="G57" i="13"/>
  <c r="G56" i="13" s="1"/>
  <c r="I57" i="13"/>
  <c r="K57" i="13"/>
  <c r="M57" i="13"/>
  <c r="M56" i="13" s="1"/>
  <c r="O57" i="13"/>
  <c r="O56" i="13" s="1"/>
  <c r="Q57" i="13"/>
  <c r="V57" i="13"/>
  <c r="G59" i="13"/>
  <c r="O59" i="13"/>
  <c r="G60" i="13"/>
  <c r="M60" i="13" s="1"/>
  <c r="M59" i="13" s="1"/>
  <c r="I60" i="13"/>
  <c r="I59" i="13" s="1"/>
  <c r="K60" i="13"/>
  <c r="K59" i="13" s="1"/>
  <c r="O60" i="13"/>
  <c r="Q60" i="13"/>
  <c r="Q59" i="13" s="1"/>
  <c r="V60" i="13"/>
  <c r="V59" i="13" s="1"/>
  <c r="G62" i="13"/>
  <c r="G61" i="13" s="1"/>
  <c r="I62" i="13"/>
  <c r="I61" i="13" s="1"/>
  <c r="K62" i="13"/>
  <c r="M62" i="13"/>
  <c r="O62" i="13"/>
  <c r="O61" i="13" s="1"/>
  <c r="Q62" i="13"/>
  <c r="Q61" i="13" s="1"/>
  <c r="V62" i="13"/>
  <c r="G64" i="13"/>
  <c r="M64" i="13" s="1"/>
  <c r="I64" i="13"/>
  <c r="K64" i="13"/>
  <c r="O64" i="13"/>
  <c r="Q64" i="13"/>
  <c r="V64" i="13"/>
  <c r="G67" i="13"/>
  <c r="I67" i="13"/>
  <c r="K67" i="13"/>
  <c r="M67" i="13"/>
  <c r="O67" i="13"/>
  <c r="Q67" i="13"/>
  <c r="V67" i="13"/>
  <c r="G71" i="13"/>
  <c r="I71" i="13"/>
  <c r="K71" i="13"/>
  <c r="K61" i="13" s="1"/>
  <c r="M71" i="13"/>
  <c r="O71" i="13"/>
  <c r="Q71" i="13"/>
  <c r="V71" i="13"/>
  <c r="V61" i="13" s="1"/>
  <c r="G75" i="13"/>
  <c r="M75" i="13" s="1"/>
  <c r="M74" i="13" s="1"/>
  <c r="I75" i="13"/>
  <c r="I74" i="13" s="1"/>
  <c r="K75" i="13"/>
  <c r="K74" i="13" s="1"/>
  <c r="O75" i="13"/>
  <c r="O74" i="13" s="1"/>
  <c r="Q75" i="13"/>
  <c r="Q74" i="13" s="1"/>
  <c r="V75" i="13"/>
  <c r="V74" i="13" s="1"/>
  <c r="G78" i="13"/>
  <c r="I78" i="13"/>
  <c r="K78" i="13"/>
  <c r="K77" i="13" s="1"/>
  <c r="M78" i="13"/>
  <c r="O78" i="13"/>
  <c r="Q78" i="13"/>
  <c r="V78" i="13"/>
  <c r="V77" i="13" s="1"/>
  <c r="G81" i="13"/>
  <c r="G77" i="13" s="1"/>
  <c r="I81" i="13"/>
  <c r="K81" i="13"/>
  <c r="M81" i="13"/>
  <c r="O81" i="13"/>
  <c r="O77" i="13" s="1"/>
  <c r="Q81" i="13"/>
  <c r="V81" i="13"/>
  <c r="G83" i="13"/>
  <c r="M83" i="13" s="1"/>
  <c r="I83" i="13"/>
  <c r="K83" i="13"/>
  <c r="O83" i="13"/>
  <c r="Q83" i="13"/>
  <c r="V83" i="13"/>
  <c r="G86" i="13"/>
  <c r="M86" i="13" s="1"/>
  <c r="I86" i="13"/>
  <c r="I77" i="13" s="1"/>
  <c r="K86" i="13"/>
  <c r="O86" i="13"/>
  <c r="Q86" i="13"/>
  <c r="Q77" i="13" s="1"/>
  <c r="V86" i="13"/>
  <c r="G89" i="13"/>
  <c r="I89" i="13"/>
  <c r="K89" i="13"/>
  <c r="M89" i="13"/>
  <c r="O89" i="13"/>
  <c r="Q89" i="13"/>
  <c r="V89" i="13"/>
  <c r="G92" i="13"/>
  <c r="I92" i="13"/>
  <c r="K92" i="13"/>
  <c r="M92" i="13"/>
  <c r="O92" i="13"/>
  <c r="Q92" i="13"/>
  <c r="V92" i="13"/>
  <c r="G94" i="13"/>
  <c r="M94" i="13" s="1"/>
  <c r="I94" i="13"/>
  <c r="K94" i="13"/>
  <c r="O94" i="13"/>
  <c r="Q94" i="13"/>
  <c r="V94" i="13"/>
  <c r="G97" i="13"/>
  <c r="M97" i="13" s="1"/>
  <c r="I97" i="13"/>
  <c r="K97" i="13"/>
  <c r="O97" i="13"/>
  <c r="Q97" i="13"/>
  <c r="V97" i="13"/>
  <c r="G99" i="13"/>
  <c r="I99" i="13"/>
  <c r="K99" i="13"/>
  <c r="M99" i="13"/>
  <c r="O99" i="13"/>
  <c r="Q99" i="13"/>
  <c r="V99" i="13"/>
  <c r="G101" i="13"/>
  <c r="I101" i="13"/>
  <c r="K101" i="13"/>
  <c r="M101" i="13"/>
  <c r="O101" i="13"/>
  <c r="Q101" i="13"/>
  <c r="V101" i="13"/>
  <c r="G103" i="13"/>
  <c r="M103" i="13" s="1"/>
  <c r="I103" i="13"/>
  <c r="K103" i="13"/>
  <c r="O103" i="13"/>
  <c r="Q103" i="13"/>
  <c r="V103" i="13"/>
  <c r="G106" i="13"/>
  <c r="M106" i="13" s="1"/>
  <c r="I106" i="13"/>
  <c r="K106" i="13"/>
  <c r="O106" i="13"/>
  <c r="Q106" i="13"/>
  <c r="V106" i="13"/>
  <c r="K108" i="13"/>
  <c r="V108" i="13"/>
  <c r="G109" i="13"/>
  <c r="G108" i="13" s="1"/>
  <c r="I109" i="13"/>
  <c r="I108" i="13" s="1"/>
  <c r="K109" i="13"/>
  <c r="M109" i="13"/>
  <c r="M108" i="13" s="1"/>
  <c r="O109" i="13"/>
  <c r="O108" i="13" s="1"/>
  <c r="Q109" i="13"/>
  <c r="Q108" i="13" s="1"/>
  <c r="V109" i="13"/>
  <c r="G115" i="13"/>
  <c r="M115" i="13" s="1"/>
  <c r="I115" i="13"/>
  <c r="I114" i="13" s="1"/>
  <c r="K115" i="13"/>
  <c r="K114" i="13" s="1"/>
  <c r="O115" i="13"/>
  <c r="Q115" i="13"/>
  <c r="Q114" i="13" s="1"/>
  <c r="V115" i="13"/>
  <c r="V114" i="13" s="1"/>
  <c r="G117" i="13"/>
  <c r="I117" i="13"/>
  <c r="K117" i="13"/>
  <c r="M117" i="13"/>
  <c r="O117" i="13"/>
  <c r="Q117" i="13"/>
  <c r="V117" i="13"/>
  <c r="G119" i="13"/>
  <c r="I119" i="13"/>
  <c r="K119" i="13"/>
  <c r="M119" i="13"/>
  <c r="O119" i="13"/>
  <c r="Q119" i="13"/>
  <c r="V119" i="13"/>
  <c r="G122" i="13"/>
  <c r="M122" i="13" s="1"/>
  <c r="I122" i="13"/>
  <c r="K122" i="13"/>
  <c r="O122" i="13"/>
  <c r="O114" i="13" s="1"/>
  <c r="Q122" i="13"/>
  <c r="V122" i="13"/>
  <c r="G125" i="13"/>
  <c r="I125" i="13"/>
  <c r="K125" i="13"/>
  <c r="M125" i="13"/>
  <c r="O125" i="13"/>
  <c r="Q125" i="13"/>
  <c r="V125" i="13"/>
  <c r="G128" i="13"/>
  <c r="I128" i="13"/>
  <c r="K128" i="13"/>
  <c r="M128" i="13"/>
  <c r="O128" i="13"/>
  <c r="Q128" i="13"/>
  <c r="V128" i="13"/>
  <c r="G130" i="13"/>
  <c r="I130" i="13"/>
  <c r="K130" i="13"/>
  <c r="M130" i="13"/>
  <c r="O130" i="13"/>
  <c r="Q130" i="13"/>
  <c r="V130" i="13"/>
  <c r="G136" i="13"/>
  <c r="I136" i="13"/>
  <c r="I135" i="13" s="1"/>
  <c r="K136" i="13"/>
  <c r="K135" i="13" s="1"/>
  <c r="M136" i="13"/>
  <c r="O136" i="13"/>
  <c r="Q136" i="13"/>
  <c r="Q135" i="13" s="1"/>
  <c r="V136" i="13"/>
  <c r="V135" i="13" s="1"/>
  <c r="G138" i="13"/>
  <c r="I138" i="13"/>
  <c r="K138" i="13"/>
  <c r="M138" i="13"/>
  <c r="O138" i="13"/>
  <c r="Q138" i="13"/>
  <c r="V138" i="13"/>
  <c r="G140" i="13"/>
  <c r="I140" i="13"/>
  <c r="K140" i="13"/>
  <c r="M140" i="13"/>
  <c r="O140" i="13"/>
  <c r="Q140" i="13"/>
  <c r="V140" i="13"/>
  <c r="G142" i="13"/>
  <c r="M142" i="13" s="1"/>
  <c r="I142" i="13"/>
  <c r="K142" i="13"/>
  <c r="O142" i="13"/>
  <c r="O135" i="13" s="1"/>
  <c r="Q142" i="13"/>
  <c r="V142" i="13"/>
  <c r="G144" i="13"/>
  <c r="I144" i="13"/>
  <c r="K144" i="13"/>
  <c r="M144" i="13"/>
  <c r="O144" i="13"/>
  <c r="Q144" i="13"/>
  <c r="V144" i="13"/>
  <c r="G147" i="13"/>
  <c r="I147" i="13"/>
  <c r="K147" i="13"/>
  <c r="M147" i="13"/>
  <c r="O147" i="13"/>
  <c r="Q147" i="13"/>
  <c r="V147" i="13"/>
  <c r="G149" i="13"/>
  <c r="I149" i="13"/>
  <c r="K149" i="13"/>
  <c r="M149" i="13"/>
  <c r="O149" i="13"/>
  <c r="Q149" i="13"/>
  <c r="V149" i="13"/>
  <c r="G151" i="13"/>
  <c r="M151" i="13" s="1"/>
  <c r="I151" i="13"/>
  <c r="K151" i="13"/>
  <c r="O151" i="13"/>
  <c r="Q151" i="13"/>
  <c r="V151" i="13"/>
  <c r="G153" i="13"/>
  <c r="I153" i="13"/>
  <c r="K153" i="13"/>
  <c r="M153" i="13"/>
  <c r="O153" i="13"/>
  <c r="Q153" i="13"/>
  <c r="V153" i="13"/>
  <c r="G155" i="13"/>
  <c r="M155" i="13" s="1"/>
  <c r="I155" i="13"/>
  <c r="K155" i="13"/>
  <c r="O155" i="13"/>
  <c r="Q155" i="13"/>
  <c r="V155" i="13"/>
  <c r="G157" i="13"/>
  <c r="I157" i="13"/>
  <c r="K157" i="13"/>
  <c r="M157" i="13"/>
  <c r="O157" i="13"/>
  <c r="Q157" i="13"/>
  <c r="V157" i="13"/>
  <c r="G163" i="13"/>
  <c r="M163" i="13" s="1"/>
  <c r="I163" i="13"/>
  <c r="I162" i="13" s="1"/>
  <c r="K163" i="13"/>
  <c r="K162" i="13" s="1"/>
  <c r="O163" i="13"/>
  <c r="Q163" i="13"/>
  <c r="Q162" i="13" s="1"/>
  <c r="V163" i="13"/>
  <c r="V162" i="13" s="1"/>
  <c r="G165" i="13"/>
  <c r="I165" i="13"/>
  <c r="K165" i="13"/>
  <c r="M165" i="13"/>
  <c r="O165" i="13"/>
  <c r="Q165" i="13"/>
  <c r="V165" i="13"/>
  <c r="G167" i="13"/>
  <c r="I167" i="13"/>
  <c r="K167" i="13"/>
  <c r="M167" i="13"/>
  <c r="O167" i="13"/>
  <c r="Q167" i="13"/>
  <c r="V167" i="13"/>
  <c r="G169" i="13"/>
  <c r="M169" i="13" s="1"/>
  <c r="I169" i="13"/>
  <c r="K169" i="13"/>
  <c r="O169" i="13"/>
  <c r="O162" i="13" s="1"/>
  <c r="Q169" i="13"/>
  <c r="V169" i="13"/>
  <c r="G172" i="13"/>
  <c r="I172" i="13"/>
  <c r="K172" i="13"/>
  <c r="M172" i="13"/>
  <c r="O172" i="13"/>
  <c r="Q172" i="13"/>
  <c r="V172" i="13"/>
  <c r="G173" i="13"/>
  <c r="I173" i="13"/>
  <c r="K173" i="13"/>
  <c r="M173" i="13"/>
  <c r="O173" i="13"/>
  <c r="Q173" i="13"/>
  <c r="V173" i="13"/>
  <c r="G178" i="13"/>
  <c r="M178" i="13" s="1"/>
  <c r="M177" i="13" s="1"/>
  <c r="I178" i="13"/>
  <c r="I177" i="13" s="1"/>
  <c r="K178" i="13"/>
  <c r="K177" i="13" s="1"/>
  <c r="O178" i="13"/>
  <c r="O177" i="13" s="1"/>
  <c r="Q178" i="13"/>
  <c r="Q177" i="13" s="1"/>
  <c r="V178" i="13"/>
  <c r="V177" i="13" s="1"/>
  <c r="G180" i="13"/>
  <c r="I180" i="13"/>
  <c r="K180" i="13"/>
  <c r="M180" i="13"/>
  <c r="O180" i="13"/>
  <c r="Q180" i="13"/>
  <c r="V180" i="13"/>
  <c r="G182" i="13"/>
  <c r="I182" i="13"/>
  <c r="K182" i="13"/>
  <c r="M182" i="13"/>
  <c r="O182" i="13"/>
  <c r="Q182" i="13"/>
  <c r="V182" i="13"/>
  <c r="G184" i="13"/>
  <c r="I184" i="13"/>
  <c r="K184" i="13"/>
  <c r="M184" i="13"/>
  <c r="O184" i="13"/>
  <c r="Q184" i="13"/>
  <c r="V184" i="13"/>
  <c r="G187" i="13"/>
  <c r="M187" i="13" s="1"/>
  <c r="I187" i="13"/>
  <c r="K187" i="13"/>
  <c r="O187" i="13"/>
  <c r="Q187" i="13"/>
  <c r="V187" i="13"/>
  <c r="G189" i="13"/>
  <c r="I189" i="13"/>
  <c r="K189" i="13"/>
  <c r="M189" i="13"/>
  <c r="O189" i="13"/>
  <c r="Q189" i="13"/>
  <c r="V189" i="13"/>
  <c r="G194" i="13"/>
  <c r="G193" i="13" s="1"/>
  <c r="I194" i="13"/>
  <c r="I193" i="13" s="1"/>
  <c r="K194" i="13"/>
  <c r="M194" i="13"/>
  <c r="O194" i="13"/>
  <c r="O193" i="13" s="1"/>
  <c r="Q194" i="13"/>
  <c r="Q193" i="13" s="1"/>
  <c r="V194" i="13"/>
  <c r="G197" i="13"/>
  <c r="M197" i="13" s="1"/>
  <c r="I197" i="13"/>
  <c r="K197" i="13"/>
  <c r="O197" i="13"/>
  <c r="Q197" i="13"/>
  <c r="V197" i="13"/>
  <c r="G200" i="13"/>
  <c r="I200" i="13"/>
  <c r="K200" i="13"/>
  <c r="M200" i="13"/>
  <c r="O200" i="13"/>
  <c r="Q200" i="13"/>
  <c r="V200" i="13"/>
  <c r="G202" i="13"/>
  <c r="M202" i="13" s="1"/>
  <c r="I202" i="13"/>
  <c r="K202" i="13"/>
  <c r="K193" i="13" s="1"/>
  <c r="O202" i="13"/>
  <c r="Q202" i="13"/>
  <c r="V202" i="13"/>
  <c r="V193" i="13" s="1"/>
  <c r="G204" i="13"/>
  <c r="I204" i="13"/>
  <c r="K204" i="13"/>
  <c r="M204" i="13"/>
  <c r="O204" i="13"/>
  <c r="Q204" i="13"/>
  <c r="V204" i="13"/>
  <c r="G206" i="13"/>
  <c r="M206" i="13" s="1"/>
  <c r="I206" i="13"/>
  <c r="K206" i="13"/>
  <c r="O206" i="13"/>
  <c r="Q206" i="13"/>
  <c r="V206" i="13"/>
  <c r="G208" i="13"/>
  <c r="I208" i="13"/>
  <c r="K208" i="13"/>
  <c r="M208" i="13"/>
  <c r="O208" i="13"/>
  <c r="Q208" i="13"/>
  <c r="V208" i="13"/>
  <c r="G214" i="13"/>
  <c r="I214" i="13"/>
  <c r="I213" i="13" s="1"/>
  <c r="K214" i="13"/>
  <c r="M214" i="13"/>
  <c r="O214" i="13"/>
  <c r="Q214" i="13"/>
  <c r="Q213" i="13" s="1"/>
  <c r="V214" i="13"/>
  <c r="G218" i="13"/>
  <c r="M218" i="13" s="1"/>
  <c r="I218" i="13"/>
  <c r="K218" i="13"/>
  <c r="O218" i="13"/>
  <c r="O213" i="13" s="1"/>
  <c r="Q218" i="13"/>
  <c r="V218" i="13"/>
  <c r="G229" i="13"/>
  <c r="I229" i="13"/>
  <c r="K229" i="13"/>
  <c r="M229" i="13"/>
  <c r="O229" i="13"/>
  <c r="Q229" i="13"/>
  <c r="V229" i="13"/>
  <c r="G231" i="13"/>
  <c r="M231" i="13" s="1"/>
  <c r="I231" i="13"/>
  <c r="K231" i="13"/>
  <c r="K213" i="13" s="1"/>
  <c r="O231" i="13"/>
  <c r="Q231" i="13"/>
  <c r="V231" i="13"/>
  <c r="V213" i="13" s="1"/>
  <c r="G233" i="13"/>
  <c r="I233" i="13"/>
  <c r="K233" i="13"/>
  <c r="M233" i="13"/>
  <c r="O233" i="13"/>
  <c r="Q233" i="13"/>
  <c r="V233" i="13"/>
  <c r="G235" i="13"/>
  <c r="M235" i="13" s="1"/>
  <c r="I235" i="13"/>
  <c r="K235" i="13"/>
  <c r="O235" i="13"/>
  <c r="Q235" i="13"/>
  <c r="V235" i="13"/>
  <c r="G237" i="13"/>
  <c r="I237" i="13"/>
  <c r="K237" i="13"/>
  <c r="M237" i="13"/>
  <c r="O237" i="13"/>
  <c r="Q237" i="13"/>
  <c r="V237" i="13"/>
  <c r="G239" i="13"/>
  <c r="M239" i="13" s="1"/>
  <c r="I239" i="13"/>
  <c r="K239" i="13"/>
  <c r="O239" i="13"/>
  <c r="Q239" i="13"/>
  <c r="V239" i="13"/>
  <c r="G242" i="13"/>
  <c r="I242" i="13"/>
  <c r="K242" i="13"/>
  <c r="M242" i="13"/>
  <c r="O242" i="13"/>
  <c r="Q242" i="13"/>
  <c r="V242" i="13"/>
  <c r="G244" i="13"/>
  <c r="M244" i="13" s="1"/>
  <c r="I244" i="13"/>
  <c r="K244" i="13"/>
  <c r="O244" i="13"/>
  <c r="Q244" i="13"/>
  <c r="V244" i="13"/>
  <c r="I249" i="13"/>
  <c r="Q249" i="13"/>
  <c r="G250" i="13"/>
  <c r="G249" i="13" s="1"/>
  <c r="I250" i="13"/>
  <c r="K250" i="13"/>
  <c r="K249" i="13" s="1"/>
  <c r="O250" i="13"/>
  <c r="O249" i="13" s="1"/>
  <c r="Q250" i="13"/>
  <c r="V250" i="13"/>
  <c r="V249" i="13" s="1"/>
  <c r="G252" i="13"/>
  <c r="I252" i="13"/>
  <c r="K252" i="13"/>
  <c r="M252" i="13"/>
  <c r="O252" i="13"/>
  <c r="Q252" i="13"/>
  <c r="V252" i="13"/>
  <c r="G257" i="13"/>
  <c r="O257" i="13"/>
  <c r="G258" i="13"/>
  <c r="I258" i="13"/>
  <c r="I257" i="13" s="1"/>
  <c r="K258" i="13"/>
  <c r="M258" i="13"/>
  <c r="O258" i="13"/>
  <c r="Q258" i="13"/>
  <c r="Q257" i="13" s="1"/>
  <c r="V258" i="13"/>
  <c r="G260" i="13"/>
  <c r="M260" i="13" s="1"/>
  <c r="I260" i="13"/>
  <c r="K260" i="13"/>
  <c r="K257" i="13" s="1"/>
  <c r="O260" i="13"/>
  <c r="Q260" i="13"/>
  <c r="V260" i="13"/>
  <c r="V257" i="13" s="1"/>
  <c r="G264" i="13"/>
  <c r="M264" i="13" s="1"/>
  <c r="I264" i="13"/>
  <c r="K264" i="13"/>
  <c r="K263" i="13" s="1"/>
  <c r="O264" i="13"/>
  <c r="O263" i="13" s="1"/>
  <c r="Q264" i="13"/>
  <c r="V264" i="13"/>
  <c r="V263" i="13" s="1"/>
  <c r="G266" i="13"/>
  <c r="I266" i="13"/>
  <c r="I263" i="13" s="1"/>
  <c r="K266" i="13"/>
  <c r="M266" i="13"/>
  <c r="O266" i="13"/>
  <c r="Q266" i="13"/>
  <c r="Q263" i="13" s="1"/>
  <c r="V266" i="13"/>
  <c r="G269" i="13"/>
  <c r="M269" i="13" s="1"/>
  <c r="I269" i="13"/>
  <c r="K269" i="13"/>
  <c r="O269" i="13"/>
  <c r="Q269" i="13"/>
  <c r="V269" i="13"/>
  <c r="G272" i="13"/>
  <c r="I272" i="13"/>
  <c r="K272" i="13"/>
  <c r="M272" i="13"/>
  <c r="O272" i="13"/>
  <c r="Q272" i="13"/>
  <c r="V272" i="13"/>
  <c r="G275" i="13"/>
  <c r="M275" i="13" s="1"/>
  <c r="I275" i="13"/>
  <c r="K275" i="13"/>
  <c r="O275" i="13"/>
  <c r="Q275" i="13"/>
  <c r="V275" i="13"/>
  <c r="G277" i="13"/>
  <c r="I277" i="13"/>
  <c r="K277" i="13"/>
  <c r="M277" i="13"/>
  <c r="O277" i="13"/>
  <c r="Q277" i="13"/>
  <c r="V277" i="13"/>
  <c r="G279" i="13"/>
  <c r="M279" i="13" s="1"/>
  <c r="I279" i="13"/>
  <c r="K279" i="13"/>
  <c r="O279" i="13"/>
  <c r="Q279" i="13"/>
  <c r="V279" i="13"/>
  <c r="G281" i="13"/>
  <c r="I281" i="13"/>
  <c r="K281" i="13"/>
  <c r="M281" i="13"/>
  <c r="O281" i="13"/>
  <c r="Q281" i="13"/>
  <c r="V281" i="13"/>
  <c r="G283" i="13"/>
  <c r="M283" i="13" s="1"/>
  <c r="I283" i="13"/>
  <c r="K283" i="13"/>
  <c r="O283" i="13"/>
  <c r="Q283" i="13"/>
  <c r="V283" i="13"/>
  <c r="I288" i="13"/>
  <c r="Q288" i="13"/>
  <c r="G289" i="13"/>
  <c r="G288" i="13" s="1"/>
  <c r="I289" i="13"/>
  <c r="K289" i="13"/>
  <c r="K288" i="13" s="1"/>
  <c r="O289" i="13"/>
  <c r="O288" i="13" s="1"/>
  <c r="Q289" i="13"/>
  <c r="V289" i="13"/>
  <c r="V288" i="13" s="1"/>
  <c r="G293" i="13"/>
  <c r="M293" i="13" s="1"/>
  <c r="M292" i="13" s="1"/>
  <c r="I293" i="13"/>
  <c r="I292" i="13" s="1"/>
  <c r="K293" i="13"/>
  <c r="K292" i="13" s="1"/>
  <c r="O293" i="13"/>
  <c r="O292" i="13" s="1"/>
  <c r="Q293" i="13"/>
  <c r="Q292" i="13" s="1"/>
  <c r="V293" i="13"/>
  <c r="V292" i="13" s="1"/>
  <c r="G296" i="13"/>
  <c r="I296" i="13"/>
  <c r="K296" i="13"/>
  <c r="M296" i="13"/>
  <c r="O296" i="13"/>
  <c r="Q296" i="13"/>
  <c r="V296" i="13"/>
  <c r="G301" i="13"/>
  <c r="I301" i="13"/>
  <c r="I300" i="13" s="1"/>
  <c r="K301" i="13"/>
  <c r="M301" i="13"/>
  <c r="O301" i="13"/>
  <c r="Q301" i="13"/>
  <c r="Q300" i="13" s="1"/>
  <c r="V301" i="13"/>
  <c r="G302" i="13"/>
  <c r="M302" i="13" s="1"/>
  <c r="I302" i="13"/>
  <c r="K302" i="13"/>
  <c r="O302" i="13"/>
  <c r="O300" i="13" s="1"/>
  <c r="Q302" i="13"/>
  <c r="V302" i="13"/>
  <c r="G303" i="13"/>
  <c r="I303" i="13"/>
  <c r="K303" i="13"/>
  <c r="M303" i="13"/>
  <c r="O303" i="13"/>
  <c r="Q303" i="13"/>
  <c r="V303" i="13"/>
  <c r="G305" i="13"/>
  <c r="M305" i="13" s="1"/>
  <c r="I305" i="13"/>
  <c r="K305" i="13"/>
  <c r="K300" i="13" s="1"/>
  <c r="O305" i="13"/>
  <c r="Q305" i="13"/>
  <c r="V305" i="13"/>
  <c r="V300" i="13" s="1"/>
  <c r="G306" i="13"/>
  <c r="I306" i="13"/>
  <c r="K306" i="13"/>
  <c r="M306" i="13"/>
  <c r="O306" i="13"/>
  <c r="Q306" i="13"/>
  <c r="V306" i="13"/>
  <c r="G308" i="13"/>
  <c r="M308" i="13" s="1"/>
  <c r="I308" i="13"/>
  <c r="K308" i="13"/>
  <c r="O308" i="13"/>
  <c r="Q308" i="13"/>
  <c r="V308" i="13"/>
  <c r="G309" i="13"/>
  <c r="I309" i="13"/>
  <c r="K309" i="13"/>
  <c r="M309" i="13"/>
  <c r="O309" i="13"/>
  <c r="Q309" i="13"/>
  <c r="V309" i="13"/>
  <c r="G311" i="13"/>
  <c r="M311" i="13" s="1"/>
  <c r="I311" i="13"/>
  <c r="K311" i="13"/>
  <c r="O311" i="13"/>
  <c r="Q311" i="13"/>
  <c r="V311" i="13"/>
  <c r="G312" i="13"/>
  <c r="I312" i="13"/>
  <c r="K312" i="13"/>
  <c r="M312" i="13"/>
  <c r="O312" i="13"/>
  <c r="Q312" i="13"/>
  <c r="V312" i="13"/>
  <c r="G313" i="13"/>
  <c r="M313" i="13" s="1"/>
  <c r="I313" i="13"/>
  <c r="K313" i="13"/>
  <c r="O313" i="13"/>
  <c r="Q313" i="13"/>
  <c r="V313" i="13"/>
  <c r="G314" i="13"/>
  <c r="I314" i="13"/>
  <c r="K314" i="13"/>
  <c r="M314" i="13"/>
  <c r="O314" i="13"/>
  <c r="Q314" i="13"/>
  <c r="V314" i="13"/>
  <c r="G316" i="13"/>
  <c r="M316" i="13" s="1"/>
  <c r="I316" i="13"/>
  <c r="K316" i="13"/>
  <c r="O316" i="13"/>
  <c r="Q316" i="13"/>
  <c r="V316" i="13"/>
  <c r="G317" i="13"/>
  <c r="I317" i="13"/>
  <c r="K317" i="13"/>
  <c r="M317" i="13"/>
  <c r="O317" i="13"/>
  <c r="Q317" i="13"/>
  <c r="V317" i="13"/>
  <c r="G318" i="13"/>
  <c r="M318" i="13" s="1"/>
  <c r="I318" i="13"/>
  <c r="K318" i="13"/>
  <c r="O318" i="13"/>
  <c r="Q318" i="13"/>
  <c r="V318" i="13"/>
  <c r="G319" i="13"/>
  <c r="I319" i="13"/>
  <c r="K319" i="13"/>
  <c r="M319" i="13"/>
  <c r="O319" i="13"/>
  <c r="Q319" i="13"/>
  <c r="V319" i="13"/>
  <c r="G320" i="13"/>
  <c r="M320" i="13" s="1"/>
  <c r="I320" i="13"/>
  <c r="K320" i="13"/>
  <c r="O320" i="13"/>
  <c r="Q320" i="13"/>
  <c r="V320" i="13"/>
  <c r="G321" i="13"/>
  <c r="I321" i="13"/>
  <c r="K321" i="13"/>
  <c r="M321" i="13"/>
  <c r="O321" i="13"/>
  <c r="Q321" i="13"/>
  <c r="V321" i="13"/>
  <c r="G322" i="13"/>
  <c r="M322" i="13" s="1"/>
  <c r="I322" i="13"/>
  <c r="K322" i="13"/>
  <c r="O322" i="13"/>
  <c r="Q322" i="13"/>
  <c r="V322" i="13"/>
  <c r="G323" i="13"/>
  <c r="I323" i="13"/>
  <c r="K323" i="13"/>
  <c r="M323" i="13"/>
  <c r="O323" i="13"/>
  <c r="Q323" i="13"/>
  <c r="V323" i="13"/>
  <c r="G324" i="13"/>
  <c r="M324" i="13" s="1"/>
  <c r="I324" i="13"/>
  <c r="K324" i="13"/>
  <c r="O324" i="13"/>
  <c r="Q324" i="13"/>
  <c r="V324" i="13"/>
  <c r="G325" i="13"/>
  <c r="I325" i="13"/>
  <c r="K325" i="13"/>
  <c r="M325" i="13"/>
  <c r="O325" i="13"/>
  <c r="Q325" i="13"/>
  <c r="V325" i="13"/>
  <c r="G326" i="13"/>
  <c r="M326" i="13" s="1"/>
  <c r="I326" i="13"/>
  <c r="K326" i="13"/>
  <c r="O326" i="13"/>
  <c r="Q326" i="13"/>
  <c r="V326" i="13"/>
  <c r="G328" i="13"/>
  <c r="I328" i="13"/>
  <c r="K328" i="13"/>
  <c r="M328" i="13"/>
  <c r="O328" i="13"/>
  <c r="Q328" i="13"/>
  <c r="V328" i="13"/>
  <c r="G330" i="13"/>
  <c r="M330" i="13" s="1"/>
  <c r="I330" i="13"/>
  <c r="K330" i="13"/>
  <c r="O330" i="13"/>
  <c r="Q330" i="13"/>
  <c r="V330" i="13"/>
  <c r="G332" i="13"/>
  <c r="I332" i="13"/>
  <c r="K332" i="13"/>
  <c r="M332" i="13"/>
  <c r="O332" i="13"/>
  <c r="Q332" i="13"/>
  <c r="V332" i="13"/>
  <c r="G334" i="13"/>
  <c r="M334" i="13" s="1"/>
  <c r="I334" i="13"/>
  <c r="K334" i="13"/>
  <c r="O334" i="13"/>
  <c r="Q334" i="13"/>
  <c r="V334" i="13"/>
  <c r="G335" i="13"/>
  <c r="I335" i="13"/>
  <c r="K335" i="13"/>
  <c r="M335" i="13"/>
  <c r="O335" i="13"/>
  <c r="Q335" i="13"/>
  <c r="V335" i="13"/>
  <c r="G336" i="13"/>
  <c r="M336" i="13" s="1"/>
  <c r="I336" i="13"/>
  <c r="K336" i="13"/>
  <c r="O336" i="13"/>
  <c r="Q336" i="13"/>
  <c r="V336" i="13"/>
  <c r="G337" i="13"/>
  <c r="I337" i="13"/>
  <c r="K337" i="13"/>
  <c r="M337" i="13"/>
  <c r="O337" i="13"/>
  <c r="Q337" i="13"/>
  <c r="V337" i="13"/>
  <c r="G340" i="13"/>
  <c r="M340" i="13" s="1"/>
  <c r="I340" i="13"/>
  <c r="K340" i="13"/>
  <c r="O340" i="13"/>
  <c r="Q340" i="13"/>
  <c r="V340" i="13"/>
  <c r="G342" i="13"/>
  <c r="I342" i="13"/>
  <c r="K342" i="13"/>
  <c r="M342" i="13"/>
  <c r="O342" i="13"/>
  <c r="Q342" i="13"/>
  <c r="V342" i="13"/>
  <c r="G344" i="13"/>
  <c r="M344" i="13" s="1"/>
  <c r="I344" i="13"/>
  <c r="K344" i="13"/>
  <c r="O344" i="13"/>
  <c r="Q344" i="13"/>
  <c r="V344" i="13"/>
  <c r="G345" i="13"/>
  <c r="I345" i="13"/>
  <c r="K345" i="13"/>
  <c r="M345" i="13"/>
  <c r="O345" i="13"/>
  <c r="Q345" i="13"/>
  <c r="V345" i="13"/>
  <c r="G346" i="13"/>
  <c r="M346" i="13" s="1"/>
  <c r="I346" i="13"/>
  <c r="K346" i="13"/>
  <c r="O346" i="13"/>
  <c r="Q346" i="13"/>
  <c r="V346" i="13"/>
  <c r="G347" i="13"/>
  <c r="I347" i="13"/>
  <c r="K347" i="13"/>
  <c r="M347" i="13"/>
  <c r="O347" i="13"/>
  <c r="Q347" i="13"/>
  <c r="V347" i="13"/>
  <c r="G349" i="13"/>
  <c r="M349" i="13" s="1"/>
  <c r="I349" i="13"/>
  <c r="K349" i="13"/>
  <c r="O349" i="13"/>
  <c r="Q349" i="13"/>
  <c r="V349" i="13"/>
  <c r="G350" i="13"/>
  <c r="I350" i="13"/>
  <c r="K350" i="13"/>
  <c r="M350" i="13"/>
  <c r="O350" i="13"/>
  <c r="Q350" i="13"/>
  <c r="V350" i="13"/>
  <c r="G351" i="13"/>
  <c r="M351" i="13" s="1"/>
  <c r="I351" i="13"/>
  <c r="K351" i="13"/>
  <c r="O351" i="13"/>
  <c r="Q351" i="13"/>
  <c r="V351" i="13"/>
  <c r="G352" i="13"/>
  <c r="I352" i="13"/>
  <c r="K352" i="13"/>
  <c r="M352" i="13"/>
  <c r="O352" i="13"/>
  <c r="Q352" i="13"/>
  <c r="V352" i="13"/>
  <c r="G353" i="13"/>
  <c r="M353" i="13" s="1"/>
  <c r="I353" i="13"/>
  <c r="K353" i="13"/>
  <c r="O353" i="13"/>
  <c r="Q353" i="13"/>
  <c r="V353" i="13"/>
  <c r="G355" i="13"/>
  <c r="M355" i="13" s="1"/>
  <c r="M354" i="13" s="1"/>
  <c r="I355" i="13"/>
  <c r="I354" i="13" s="1"/>
  <c r="K355" i="13"/>
  <c r="K354" i="13" s="1"/>
  <c r="O355" i="13"/>
  <c r="O354" i="13" s="1"/>
  <c r="Q355" i="13"/>
  <c r="Q354" i="13" s="1"/>
  <c r="V355" i="13"/>
  <c r="V354" i="13" s="1"/>
  <c r="G356" i="13"/>
  <c r="I356" i="13"/>
  <c r="K356" i="13"/>
  <c r="M356" i="13"/>
  <c r="O356" i="13"/>
  <c r="Q356" i="13"/>
  <c r="V356" i="13"/>
  <c r="G358" i="13"/>
  <c r="I358" i="13"/>
  <c r="K358" i="13"/>
  <c r="M358" i="13"/>
  <c r="O358" i="13"/>
  <c r="Q358" i="13"/>
  <c r="V358" i="13"/>
  <c r="G360" i="13"/>
  <c r="I360" i="13"/>
  <c r="K360" i="13"/>
  <c r="M360" i="13"/>
  <c r="O360" i="13"/>
  <c r="Q360" i="13"/>
  <c r="V360" i="13"/>
  <c r="G361" i="13"/>
  <c r="M361" i="13" s="1"/>
  <c r="I361" i="13"/>
  <c r="K361" i="13"/>
  <c r="O361" i="13"/>
  <c r="Q361" i="13"/>
  <c r="V361" i="13"/>
  <c r="G364" i="13"/>
  <c r="I364" i="13"/>
  <c r="K364" i="13"/>
  <c r="M364" i="13"/>
  <c r="O364" i="13"/>
  <c r="Q364" i="13"/>
  <c r="V364" i="13"/>
  <c r="G366" i="13"/>
  <c r="I366" i="13"/>
  <c r="K366" i="13"/>
  <c r="M366" i="13"/>
  <c r="O366" i="13"/>
  <c r="Q366" i="13"/>
  <c r="V366" i="13"/>
  <c r="G368" i="13"/>
  <c r="M368" i="13" s="1"/>
  <c r="I368" i="13"/>
  <c r="I367" i="13" s="1"/>
  <c r="K368" i="13"/>
  <c r="K367" i="13" s="1"/>
  <c r="O368" i="13"/>
  <c r="Q368" i="13"/>
  <c r="Q367" i="13" s="1"/>
  <c r="V368" i="13"/>
  <c r="V367" i="13" s="1"/>
  <c r="G370" i="13"/>
  <c r="I370" i="13"/>
  <c r="K370" i="13"/>
  <c r="M370" i="13"/>
  <c r="O370" i="13"/>
  <c r="Q370" i="13"/>
  <c r="V370" i="13"/>
  <c r="G375" i="13"/>
  <c r="I375" i="13"/>
  <c r="K375" i="13"/>
  <c r="M375" i="13"/>
  <c r="O375" i="13"/>
  <c r="Q375" i="13"/>
  <c r="V375" i="13"/>
  <c r="G379" i="13"/>
  <c r="M379" i="13" s="1"/>
  <c r="I379" i="13"/>
  <c r="K379" i="13"/>
  <c r="O379" i="13"/>
  <c r="O367" i="13" s="1"/>
  <c r="Q379" i="13"/>
  <c r="V379" i="13"/>
  <c r="G380" i="13"/>
  <c r="M380" i="13" s="1"/>
  <c r="I380" i="13"/>
  <c r="K380" i="13"/>
  <c r="O380" i="13"/>
  <c r="Q380" i="13"/>
  <c r="V380" i="13"/>
  <c r="G382" i="13"/>
  <c r="I382" i="13"/>
  <c r="K382" i="13"/>
  <c r="M382" i="13"/>
  <c r="O382" i="13"/>
  <c r="Q382" i="13"/>
  <c r="V382" i="13"/>
  <c r="G383" i="13"/>
  <c r="I383" i="13"/>
  <c r="K383" i="13"/>
  <c r="M383" i="13"/>
  <c r="O383" i="13"/>
  <c r="Q383" i="13"/>
  <c r="V383" i="13"/>
  <c r="G386" i="13"/>
  <c r="M386" i="13" s="1"/>
  <c r="I386" i="13"/>
  <c r="K386" i="13"/>
  <c r="O386" i="13"/>
  <c r="Q386" i="13"/>
  <c r="V386" i="13"/>
  <c r="G388" i="13"/>
  <c r="M388" i="13" s="1"/>
  <c r="I388" i="13"/>
  <c r="K388" i="13"/>
  <c r="O388" i="13"/>
  <c r="Q388" i="13"/>
  <c r="V388" i="13"/>
  <c r="G394" i="13"/>
  <c r="I394" i="13"/>
  <c r="K394" i="13"/>
  <c r="M394" i="13"/>
  <c r="O394" i="13"/>
  <c r="Q394" i="13"/>
  <c r="V394" i="13"/>
  <c r="G396" i="13"/>
  <c r="I396" i="13"/>
  <c r="K396" i="13"/>
  <c r="M396" i="13"/>
  <c r="O396" i="13"/>
  <c r="Q396" i="13"/>
  <c r="V396" i="13"/>
  <c r="AE401" i="13"/>
  <c r="AF401" i="13"/>
  <c r="G17" i="12"/>
  <c r="G9" i="12"/>
  <c r="M9" i="12" s="1"/>
  <c r="I9" i="12"/>
  <c r="I8" i="12" s="1"/>
  <c r="K9" i="12"/>
  <c r="K8" i="12" s="1"/>
  <c r="O9" i="12"/>
  <c r="Q9" i="12"/>
  <c r="Q8" i="12" s="1"/>
  <c r="V9" i="12"/>
  <c r="V8" i="12" s="1"/>
  <c r="G10" i="12"/>
  <c r="I10" i="12"/>
  <c r="K10" i="12"/>
  <c r="M10" i="12"/>
  <c r="O10" i="12"/>
  <c r="Q10" i="12"/>
  <c r="V10" i="12"/>
  <c r="G11" i="12"/>
  <c r="I11" i="12"/>
  <c r="K11" i="12"/>
  <c r="M11" i="12"/>
  <c r="O11" i="12"/>
  <c r="O8" i="12" s="1"/>
  <c r="Q11" i="12"/>
  <c r="V11" i="12"/>
  <c r="G12" i="12"/>
  <c r="G8" i="12" s="1"/>
  <c r="I12" i="12"/>
  <c r="K12" i="12"/>
  <c r="O12" i="12"/>
  <c r="Q12" i="12"/>
  <c r="V12" i="12"/>
  <c r="I13" i="12"/>
  <c r="Q13" i="12"/>
  <c r="G14" i="12"/>
  <c r="I14" i="12"/>
  <c r="K14" i="12"/>
  <c r="K13" i="12" s="1"/>
  <c r="M14" i="12"/>
  <c r="M13" i="12" s="1"/>
  <c r="O14" i="12"/>
  <c r="Q14" i="12"/>
  <c r="V14" i="12"/>
  <c r="V13" i="12" s="1"/>
  <c r="G15" i="12"/>
  <c r="G13" i="12" s="1"/>
  <c r="I15" i="12"/>
  <c r="K15" i="12"/>
  <c r="M15" i="12"/>
  <c r="O15" i="12"/>
  <c r="O13" i="12" s="1"/>
  <c r="Q15" i="12"/>
  <c r="V15" i="12"/>
  <c r="AE17" i="12"/>
  <c r="AF17" i="12"/>
  <c r="I20" i="1"/>
  <c r="I19" i="1"/>
  <c r="I18" i="1"/>
  <c r="I17" i="1"/>
  <c r="I16" i="1"/>
  <c r="I162" i="1"/>
  <c r="J161" i="1" s="1"/>
  <c r="AZ126" i="1"/>
  <c r="AZ125" i="1"/>
  <c r="AZ123" i="1"/>
  <c r="AZ122" i="1"/>
  <c r="AZ120" i="1"/>
  <c r="AZ119" i="1"/>
  <c r="AZ117" i="1"/>
  <c r="AZ115" i="1"/>
  <c r="AZ114" i="1"/>
  <c r="AZ113" i="1"/>
  <c r="AZ111" i="1"/>
  <c r="AZ108" i="1"/>
  <c r="AZ106" i="1"/>
  <c r="AZ102" i="1"/>
  <c r="AZ101" i="1"/>
  <c r="AZ99" i="1"/>
  <c r="AZ98" i="1"/>
  <c r="AZ96" i="1"/>
  <c r="AZ95" i="1"/>
  <c r="AZ94" i="1"/>
  <c r="AZ92" i="1"/>
  <c r="AZ91" i="1"/>
  <c r="AZ89" i="1"/>
  <c r="AZ87" i="1"/>
  <c r="AZ86" i="1"/>
  <c r="AZ84" i="1"/>
  <c r="AZ82" i="1"/>
  <c r="AZ81" i="1"/>
  <c r="AZ79" i="1"/>
  <c r="AZ78" i="1"/>
  <c r="AZ76" i="1"/>
  <c r="AZ75" i="1"/>
  <c r="AZ73" i="1"/>
  <c r="AZ71" i="1"/>
  <c r="AZ70" i="1"/>
  <c r="AZ69" i="1"/>
  <c r="AZ68" i="1"/>
  <c r="AZ67" i="1"/>
  <c r="AZ66" i="1"/>
  <c r="AZ63" i="1"/>
  <c r="AZ61" i="1"/>
  <c r="AZ60" i="1"/>
  <c r="AZ58" i="1"/>
  <c r="AZ56" i="1"/>
  <c r="AZ53" i="1"/>
  <c r="AZ51" i="1"/>
  <c r="AZ49" i="1"/>
  <c r="AZ48" i="1"/>
  <c r="F45" i="1"/>
  <c r="G45" i="1"/>
  <c r="G25" i="1" s="1"/>
  <c r="A25" i="1" s="1"/>
  <c r="H42" i="1"/>
  <c r="H39" i="1"/>
  <c r="H45" i="1" s="1"/>
  <c r="J28" i="1"/>
  <c r="J26" i="1"/>
  <c r="G38" i="1"/>
  <c r="F38" i="1"/>
  <c r="J23" i="1"/>
  <c r="J24" i="1"/>
  <c r="J25" i="1"/>
  <c r="J27" i="1"/>
  <c r="E24" i="1"/>
  <c r="E26" i="1"/>
  <c r="J144" i="1" l="1"/>
  <c r="J152" i="1"/>
  <c r="J136" i="1"/>
  <c r="J150" i="1"/>
  <c r="J140" i="1"/>
  <c r="J148" i="1"/>
  <c r="J156" i="1"/>
  <c r="J142" i="1"/>
  <c r="J138" i="1"/>
  <c r="J146" i="1"/>
  <c r="J154" i="1"/>
  <c r="G26" i="1"/>
  <c r="A26" i="1"/>
  <c r="G28" i="1"/>
  <c r="G23" i="1"/>
  <c r="M162" i="13"/>
  <c r="M367" i="13"/>
  <c r="M300" i="13"/>
  <c r="M257" i="13"/>
  <c r="M61" i="13"/>
  <c r="M38" i="13"/>
  <c r="M263" i="13"/>
  <c r="M213" i="13"/>
  <c r="M135" i="13"/>
  <c r="M193" i="13"/>
  <c r="M114" i="13"/>
  <c r="M77" i="13"/>
  <c r="G300" i="13"/>
  <c r="G213" i="13"/>
  <c r="G367" i="13"/>
  <c r="G354" i="13"/>
  <c r="G292" i="13"/>
  <c r="M289" i="13"/>
  <c r="M288" i="13" s="1"/>
  <c r="G263" i="13"/>
  <c r="M250" i="13"/>
  <c r="M249" i="13" s="1"/>
  <c r="G177" i="13"/>
  <c r="G74" i="13"/>
  <c r="G38" i="13"/>
  <c r="G16" i="13"/>
  <c r="G162" i="13"/>
  <c r="G135" i="13"/>
  <c r="G114" i="13"/>
  <c r="M12" i="12"/>
  <c r="M8" i="12" s="1"/>
  <c r="I21" i="1"/>
  <c r="J158" i="1"/>
  <c r="J160" i="1"/>
  <c r="J137" i="1"/>
  <c r="J139" i="1"/>
  <c r="J141" i="1"/>
  <c r="J143" i="1"/>
  <c r="J145" i="1"/>
  <c r="J147" i="1"/>
  <c r="J149" i="1"/>
  <c r="J151" i="1"/>
  <c r="J153" i="1"/>
  <c r="J155" i="1"/>
  <c r="J157" i="1"/>
  <c r="J159" i="1"/>
  <c r="I39" i="1"/>
  <c r="I45" i="1" s="1"/>
  <c r="A23" i="1" l="1"/>
  <c r="J162" i="1"/>
  <c r="J43" i="1"/>
  <c r="J41" i="1"/>
  <c r="J44" i="1"/>
  <c r="J39" i="1"/>
  <c r="J45" i="1" s="1"/>
  <c r="J40" i="1"/>
  <c r="G24" i="1" l="1"/>
  <c r="A27" i="1" s="1"/>
  <c r="A24" i="1"/>
  <c r="G29" i="1" l="1"/>
  <c r="G27" i="1" s="1"/>
  <c r="A2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S6" authorId="0" shapeId="0" xr:uid="{BAC6CE23-2F73-4B72-BF6A-8EDA1DB7410B}">
      <text>
        <r>
          <rPr>
            <sz val="9"/>
            <color indexed="81"/>
            <rFont val="Tahoma"/>
            <family val="2"/>
            <charset val="238"/>
          </rPr>
          <t>Jedná se o informaci, zda se jedná o položku, která je do rozpočtu zadána z cenové soustavy RTS, nebo vlastní.</t>
        </r>
      </text>
    </comment>
    <comment ref="T6" authorId="0" shapeId="0" xr:uid="{A277288E-B31B-4E42-BA7C-992591E9212C}">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S6" authorId="0" shapeId="0" xr:uid="{A1EDE93C-E323-4ED2-BF75-BA7C87B9988C}">
      <text>
        <r>
          <rPr>
            <sz val="9"/>
            <color indexed="81"/>
            <rFont val="Tahoma"/>
            <family val="2"/>
            <charset val="238"/>
          </rPr>
          <t>Jedná se o informaci, zda se jedná o položku, která je do rozpočtu zadána z cenové soustavy RTS, nebo vlastní.</t>
        </r>
      </text>
    </comment>
    <comment ref="T6" authorId="0" shapeId="0" xr:uid="{C414467B-A27F-480A-8175-5E4210CEE945}">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<sst xmlns="http://schemas.openxmlformats.org/spreadsheetml/2006/main" count="2248" uniqueCount="756">
  <si>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</si>
  <si>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</si>
  <si>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</si>
  <si>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</si>
  <si>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</si>
  <si>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</si>
  <si>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</si>
  <si>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</si>
  <si>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</si>
  <si>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</si>
  <si>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</si>
  <si>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</si>
  <si>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</si>
  <si>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</si>
  <si>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</si>
  <si>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</si>
  <si>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</si>
  <si>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</si>
  <si>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</si>
  <si>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</si>
  <si>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</si>
  <si>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</si>
  <si>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</si>
  <si>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</si>
  <si>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</si>
  <si>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</si>
  <si>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</si>
  <si>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</si>
  <si>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</si>
  <si>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</si>
  <si>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</si>
  <si>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</si>
  <si>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</si>
  <si>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</si>
  <si>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</si>
  <si>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</si>
  <si>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</si>
  <si>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</si>
  <si>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</si>
  <si>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</si>
  <si>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</si>
  <si>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</si>
  <si>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</si>
  <si>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Ludmila Votavová</t>
  </si>
  <si>
    <t>03</t>
  </si>
  <si>
    <t>G-centrum Tábor Zasklení balkonu - rozšíření kanceláře ve 3. NP</t>
  </si>
  <si>
    <t>G - centrum Tábor</t>
  </si>
  <si>
    <t>Kpt. Jaroše 2958</t>
  </si>
  <si>
    <t>Tábor</t>
  </si>
  <si>
    <t>39003</t>
  </si>
  <si>
    <t>67189393</t>
  </si>
  <si>
    <t>PŠV stavby s.r.o.</t>
  </si>
  <si>
    <t>24</t>
  </si>
  <si>
    <t>Turovec</t>
  </si>
  <si>
    <t>39121</t>
  </si>
  <si>
    <t>07608659</t>
  </si>
  <si>
    <t>CZ07608659</t>
  </si>
  <si>
    <t>13.2.2025</t>
  </si>
  <si>
    <t>Stavba</t>
  </si>
  <si>
    <t>Ostatní a vedlejší náklady</t>
  </si>
  <si>
    <t>002</t>
  </si>
  <si>
    <t>Vedlejší a ostatní náklady</t>
  </si>
  <si>
    <t>Stavební objekt</t>
  </si>
  <si>
    <t>001</t>
  </si>
  <si>
    <t>Celkem za stavbu</t>
  </si>
  <si>
    <t>CZK</t>
  </si>
  <si>
    <t>#POPS</t>
  </si>
  <si>
    <t>Popis stavby: 03 - G-centrum Tábor Zasklení balkonu - rozšíření kanceláře ve 3. NP</t>
  </si>
  <si>
    <t>Rozpočet je zpracovaný v souladu se zákonem 89/2012 Sb. § 2622 odst. 1 s výhradou</t>
  </si>
  <si>
    <t>Jednotlivé standardy a technické parametry  jsou popsány v souhrnných a technických zprávách jednotlivých specialistů.</t>
  </si>
  <si>
    <t>Cenová hladina  2025/I   RTS</t>
  </si>
  <si>
    <t>Projektová dokumentace - DPS</t>
  </si>
  <si>
    <t>1. PODMÍNKY PRO ZPRACOVÁNÍ NABÍDKOVÉ CENY</t>
  </si>
  <si>
    <t xml:space="preserve">        Preambule</t>
  </si>
  <si>
    <t>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t>
  </si>
  <si>
    <t>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t>
  </si>
  <si>
    <t xml:space="preserve">        Vymezení některých pojmů</t>
  </si>
  <si>
    <t>Pro účely zpracování nabídkové ceny se jsou použity některé pojmy, pod kterými se rozumí:</t>
  </si>
  <si>
    <t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t>
  </si>
  <si>
    <t>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t>
  </si>
  <si>
    <t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t>
  </si>
  <si>
    <t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t>
  </si>
  <si>
    <t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t>
  </si>
  <si>
    <t xml:space="preserve">        Cenová soustava</t>
  </si>
  <si>
    <t xml:space="preserve">        Použitá cenová soustava</t>
  </si>
  <si>
    <t>Soupisy stavebních prací, dodávek a služeb jsou zpracovány s použitím cenové soustavy zpracované společností RTS, a.s.. Položky z cenové soustavy mají uveden odkaz na cenovou soustavu včetně označení příslušného ceníku.</t>
  </si>
  <si>
    <t xml:space="preserve">        Technické podmínky</t>
  </si>
  <si>
    <t>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t>
  </si>
  <si>
    <t>Individuální položky</t>
  </si>
  <si>
    <t>Položky soupisu prací, které cenová soustava neobsahuje, jsou označeny popisem „vlastní“. Pro tyto položky jsou cenové a technické podmínky definovány jejich popisem, případně odkazem na konkrétní část příslušné dokumentace.</t>
  </si>
  <si>
    <t xml:space="preserve">        Závaznost a změna soupisu</t>
  </si>
  <si>
    <t xml:space="preserve">        Závaznost soupisu</t>
  </si>
  <si>
    <t>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t>
  </si>
  <si>
    <t xml:space="preserve">        Zvláštní podmínky pro stanovení nabídkové ceny</t>
  </si>
  <si>
    <t xml:space="preserve">        Přeprava vybouraných hmot, suti a vytěžené zeminy</t>
  </si>
  <si>
    <t>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t>
  </si>
  <si>
    <t xml:space="preserve">        Vnitrostaveništní přesun stavebního materiálu</t>
  </si>
  <si>
    <t>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t>
  </si>
  <si>
    <t>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t>
  </si>
  <si>
    <t xml:space="preserve">        Příplatky za ztížené podmínky prací</t>
  </si>
  <si>
    <t>Pokud soupis položku příplatku za ztížené podmínky obsahuje, je dodavatel povinen ji ocenit bez ohledu na to, že tento příplatek dodavatel standardně neuplatňuje.</t>
  </si>
  <si>
    <t xml:space="preserve">        Vedlejší a ostatní náklady</t>
  </si>
  <si>
    <t>Tyto náklady jsou popsány v samostatném soupisu stavebních prací, dodávek a služeb s tím, že dodavatel je povinen v rámci těchto nákladů ocenit všechny definované náklady souhrnně pro celou stavbu.</t>
  </si>
  <si>
    <t>2. SPECIFICKÉ PODMÍNKY PRO ZPRACOVÁNÍ NABÍDKOVÉ CENY</t>
  </si>
  <si>
    <t>Zde doplní zpracovatel soupisu  případná specifika týkající se konkrétní zakázky.</t>
  </si>
  <si>
    <t>3. ELEKTRONICKÁ PODOBA SOUPISU</t>
  </si>
  <si>
    <t xml:space="preserve">        Elektronická podoba soupisu</t>
  </si>
  <si>
    <t>V souladu se zákonem jsou předložené soupisy zpracovány i v elektronické podobě.  Elektronickou podobou soupisu stavebních prací, dodávek a služeb je formát MS EXCEL.</t>
  </si>
  <si>
    <t>Popis formátu soupisu odpovídá svou strukturou vzorovému soupisu volně dostupnému na internetové adrese:</t>
  </si>
  <si>
    <t>www.stavebnionline.cz/soupis</t>
  </si>
  <si>
    <t xml:space="preserve">        Zpracování elektronické podoby soupisu</t>
  </si>
  <si>
    <t>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t>
  </si>
  <si>
    <t xml:space="preserve">        Jiný formát soupisu</t>
  </si>
  <si>
    <t>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t>
  </si>
  <si>
    <t xml:space="preserve">        Závěrečné ustanovení</t>
  </si>
  <si>
    <t>Ostatní podmínky vztahující se ke zpracování nabídkové ceny jsou uvedeny v zadávací dokumentaci.</t>
  </si>
  <si>
    <t>#POPO</t>
  </si>
  <si>
    <t>Popis objektu: 001 - G-centrum Tábor Zasklení balkonu - rozšíření kanceláře ve 3. NP</t>
  </si>
  <si>
    <t>#POPR</t>
  </si>
  <si>
    <t>Popis rozpočtu: 001 - G-centrum Tábor Zasklení balkonu - rozšíření kanceláře ve 3. NP</t>
  </si>
  <si>
    <t>Popis objektu: VRN - Vedlejší a ostatní náklady</t>
  </si>
  <si>
    <t>Popis rozpočtu: 002 - Vedlejší a ostatní náklady</t>
  </si>
  <si>
    <t>Rekapitulace dílů</t>
  </si>
  <si>
    <t>Typ dílu</t>
  </si>
  <si>
    <t>3</t>
  </si>
  <si>
    <t>Svislé a kompletní konstrukce</t>
  </si>
  <si>
    <t>416</t>
  </si>
  <si>
    <t>Podhledy a mezistropy montované lehké</t>
  </si>
  <si>
    <t>61</t>
  </si>
  <si>
    <t>Úpravy povrchů vnitřní</t>
  </si>
  <si>
    <t>63</t>
  </si>
  <si>
    <t>Podlahy a podlahové konstrukce</t>
  </si>
  <si>
    <t>91</t>
  </si>
  <si>
    <t>Doplňující práce na komunikaci</t>
  </si>
  <si>
    <t>94</t>
  </si>
  <si>
    <t>Lešení a stavební výtahy</t>
  </si>
  <si>
    <t>95</t>
  </si>
  <si>
    <t>Dokončovací konstrukce na pozemních stavbách</t>
  </si>
  <si>
    <t>954</t>
  </si>
  <si>
    <t>Opláštění konstrukcí sádrokartonovými deskami</t>
  </si>
  <si>
    <t>96</t>
  </si>
  <si>
    <t>Bourání konstrukcí</t>
  </si>
  <si>
    <t>99</t>
  </si>
  <si>
    <t>Staveništní přesun hmot</t>
  </si>
  <si>
    <t>712</t>
  </si>
  <si>
    <t>Povlakové krytiny</t>
  </si>
  <si>
    <t>713</t>
  </si>
  <si>
    <t>Izolace tepelné</t>
  </si>
  <si>
    <t>733</t>
  </si>
  <si>
    <t>Rozvod potrubí</t>
  </si>
  <si>
    <t>735</t>
  </si>
  <si>
    <t>Otopná tělesa</t>
  </si>
  <si>
    <t>764</t>
  </si>
  <si>
    <t>Konstrukce klempířské</t>
  </si>
  <si>
    <t>767</t>
  </si>
  <si>
    <t>Konstrukce zámečnické</t>
  </si>
  <si>
    <t>768</t>
  </si>
  <si>
    <t>Hliníkové konstrukce</t>
  </si>
  <si>
    <t>775</t>
  </si>
  <si>
    <t>Podlahy vlysové a parketové</t>
  </si>
  <si>
    <t>776</t>
  </si>
  <si>
    <t>Podlahy a stěny povlakové</t>
  </si>
  <si>
    <t>783</t>
  </si>
  <si>
    <t>Nátěry</t>
  </si>
  <si>
    <t>784</t>
  </si>
  <si>
    <t>Malby</t>
  </si>
  <si>
    <t>M21</t>
  </si>
  <si>
    <t>Elektromontáže</t>
  </si>
  <si>
    <t>M22</t>
  </si>
  <si>
    <t>Montáž sdělovací a zabezp. techniky</t>
  </si>
  <si>
    <t>D96</t>
  </si>
  <si>
    <t>Přesuny suti a vybouraných hmot</t>
  </si>
  <si>
    <t>PSU</t>
  </si>
  <si>
    <t>VN</t>
  </si>
  <si>
    <t>ON</t>
  </si>
  <si>
    <t>Soupis vedlejších a ostatních nákladů</t>
  </si>
  <si>
    <t>#TypZaznamu#</t>
  </si>
  <si>
    <t>STA</t>
  </si>
  <si>
    <t>VRN</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</si>
  <si>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</si>
  <si>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</si>
  <si>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</si>
  <si>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</si>
  <si>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</si>
  <si>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</si>
  <si>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</si>
  <si>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</si>
  <si>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</si>
  <si>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</si>
  <si>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</si>
  <si>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</si>
  <si>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</si>
  <si>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</si>
  <si>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</si>
  <si>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</si>
  <si>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</si>
  <si>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</si>
  <si>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</si>
  <si>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</si>
  <si>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</si>
  <si>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</si>
  <si>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</si>
  <si>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</si>
  <si>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</si>
  <si>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</si>
  <si>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</si>
  <si>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005121010R</t>
  </si>
  <si>
    <t>Vybudování zařízení staveniště</t>
  </si>
  <si>
    <t>Soubor</t>
  </si>
  <si>
    <t>RTS 25/ I</t>
  </si>
  <si>
    <t>Indiv</t>
  </si>
  <si>
    <t>Běžná</t>
  </si>
  <si>
    <t>POL99_2</t>
  </si>
  <si>
    <t>005121020R</t>
  </si>
  <si>
    <t xml:space="preserve">Provoz zařízení staveniště </t>
  </si>
  <si>
    <t>005121030R</t>
  </si>
  <si>
    <t>Odstranění zařízení staveniště</t>
  </si>
  <si>
    <t>005124010R</t>
  </si>
  <si>
    <t>Koordinační činnost</t>
  </si>
  <si>
    <t>005211080R</t>
  </si>
  <si>
    <t xml:space="preserve">Bezpečnostní a hygienická opatření na staveništi </t>
  </si>
  <si>
    <t>005241010R</t>
  </si>
  <si>
    <t xml:space="preserve">Dokumentace skutečného provedení </t>
  </si>
  <si>
    <t>SUM</t>
  </si>
  <si>
    <t>END</t>
  </si>
  <si>
    <t>Položkový soupis prací a dodávek</t>
  </si>
  <si>
    <t>310238211RT1</t>
  </si>
  <si>
    <t>Zazdívka otvorů o ploše přes 0,25 m2 do 1 m2 ve zdivu nadzákladovém cihlami pálenými pro jakoukoliv maltu vápenocementovou</t>
  </si>
  <si>
    <t>m3</t>
  </si>
  <si>
    <t>801-4</t>
  </si>
  <si>
    <t>Práce</t>
  </si>
  <si>
    <t>POL1_</t>
  </si>
  <si>
    <t>včetně pomocného pracovního lešení</t>
  </si>
  <si>
    <t>SPI</t>
  </si>
  <si>
    <t>výkres č. D.1.1.05. a 06  podezdění zábradlí : 0,175*0,15*7</t>
  </si>
  <si>
    <t>VV</t>
  </si>
  <si>
    <t xml:space="preserve"> otvor v zábradlí : 0,15*0,9*0,6-0,2*0,2*0,15</t>
  </si>
  <si>
    <t>346481112RT2</t>
  </si>
  <si>
    <t>Plentování rýh, nosníků apod. pletivem ve stěnách nebo před stěnami, pletivem keramickým a funkčně podobným</t>
  </si>
  <si>
    <t>m2</t>
  </si>
  <si>
    <t>801-1</t>
  </si>
  <si>
    <t>plentování potrubí, válcovaných nosníků, výklenků nebo nik, jakéhokoliv tvaru, na jakoukoliv maltu, s potřebným vypnutím pletiva, přetažením a zakotvením drátů a provedení postřiku maltou,</t>
  </si>
  <si>
    <t>výkres č. D.1.1.05. a 06   rám R1 : (0,5+0,3*2)*(2,75+2,3*2)</t>
  </si>
  <si>
    <t>416022121R00</t>
  </si>
  <si>
    <t xml:space="preserve">Podhledy na kovové konstrukci opláštěné deskami sádrokartonovými dvouúrovňový křížový rošt z profilů CD zavěšený 1x deska, tloušťky 12,5 mm, standard, bez izolace,  </t>
  </si>
  <si>
    <t>výkres č. D.1.1.05 a 06 skladba F : 10</t>
  </si>
  <si>
    <t>610991111R00</t>
  </si>
  <si>
    <t>Zakrývání výplní vnitřních otvorů, předmětů apod. fólií Pe 0,05-0,2 mm</t>
  </si>
  <si>
    <t>které se zřizují před úpravami povrchu, a obalení osazených dveřních zárubní před znečištěním při úpravách povrchu nástřikem plastických maltovin včetně pozdějšího odkrytí,</t>
  </si>
  <si>
    <t>výkres č. D.1.1.09   dveře : 1*2,1*2</t>
  </si>
  <si>
    <t>okna : 1,7*1,5*2</t>
  </si>
  <si>
    <t>radiátory : 1,5*0,6*2</t>
  </si>
  <si>
    <t>612403382RT1</t>
  </si>
  <si>
    <t>Hrubá výplň rýh ve stěnách, jakoukoliv maltou maltou ze suchých směsí  50 x 50 mm</t>
  </si>
  <si>
    <t>m</t>
  </si>
  <si>
    <t>jakékoliv šířky rýhy,</t>
  </si>
  <si>
    <t>po elektro : 40</t>
  </si>
  <si>
    <t>612403385R00</t>
  </si>
  <si>
    <t>Hrubá výplň rýh ve stěnách, jakoukoliv maltou maltou ze suchých směsí  100 x 50 mm</t>
  </si>
  <si>
    <t>výkres č. D.1.1.05 a 06  po rozvodech ÚT : 7</t>
  </si>
  <si>
    <t>612425931RT2</t>
  </si>
  <si>
    <t>Omítka vápenná vnitřního ostění omítkou štukovou</t>
  </si>
  <si>
    <t>okenního nebo dveřního, z pomocného pracovního lešení o výšce podlahy do 1900 mm a pro zatížení do 1,5 kPa,</t>
  </si>
  <si>
    <t>výkres č. D.1.1.05. a 06   rám R1 : (0,3*2)*(2,75+2,3*2)</t>
  </si>
  <si>
    <t>612471413R00</t>
  </si>
  <si>
    <t>Tenkovrstvá úprava stěn aktivovaným štukem malta vápenocementová s disperzní přísadou</t>
  </si>
  <si>
    <t>na rovném povrchu vnitřních stěn, pilířů, svislých panelových konstrukcí, s nejnutnějším obroušením podkladu (pemzou apod.) a oprášením,</t>
  </si>
  <si>
    <t>výkres č. D.1.1.05 a 06   stěny : 2,63*(6*2+4,6*2+3,35+3,25)-(2,75*2,25*2+1,7*1,5*2+1*2*2)</t>
  </si>
  <si>
    <t>0,5*(2,25*2+2,75)+0,2*(1,75*2+1,5*4)</t>
  </si>
  <si>
    <t>631312611R00</t>
  </si>
  <si>
    <t xml:space="preserve">Mazanina z betonu prostého tl. přes 50 do 80 mm třídy C 16/20,  </t>
  </si>
  <si>
    <t>(z kameniva) hlazená dřevěným hladítkem</t>
  </si>
  <si>
    <t>výkres č. D.1.1.05. a 06 skladba  D : 11,5*0,06</t>
  </si>
  <si>
    <t>výkres č. D.1.1.05. a 06 skladba  E   spádová deska : 0,06*2</t>
  </si>
  <si>
    <t>631312141R00</t>
  </si>
  <si>
    <t>Doplnění mazanin betonem prostým rýh v dosavadních mazaninách</t>
  </si>
  <si>
    <t>prostým betonem (s dodáním hmot) bez potěru,</t>
  </si>
  <si>
    <t>výkres č. D.1.1.05. a 06  v podlahe po vybourání zdiva : 0,5*0,5*2,75</t>
  </si>
  <si>
    <t>631319161R00</t>
  </si>
  <si>
    <t xml:space="preserve">Příplatek za přehlazení povrchu tloušťka mazaniny do 80 mm </t>
  </si>
  <si>
    <t>betonové mazaniny min. B 10 ocelovým hladítkem s poprášením cementem pro konečnou úpravu mazaniny</t>
  </si>
  <si>
    <t>dle pol.č. 63131-2611 : 0,81</t>
  </si>
  <si>
    <t>631361921RT2</t>
  </si>
  <si>
    <t>Výztuž mazanin z betonů a z lehkých betonů ze svařovaných sítí průměr drátu 5 mm, velikost oka 100/100 mm</t>
  </si>
  <si>
    <t>t</t>
  </si>
  <si>
    <t>včetně distančních prvků</t>
  </si>
  <si>
    <t>výkres č. D.1.1.05. a 06 skladba  D : 11,5*0,003113*1,15</t>
  </si>
  <si>
    <t>632922951RT1</t>
  </si>
  <si>
    <t>Kladení dlaždic na terče - podložky podstavce výškově stavitelné dlaždice 300 x 300 mm, výškově stavitelné podstavce 35-55 mm</t>
  </si>
  <si>
    <t>výkres č. D.1.1.05. a 06 skladba  E : 2,4</t>
  </si>
  <si>
    <t>597643208R</t>
  </si>
  <si>
    <t>Dlažba keramická typ: čtvercový; bez glazury (UGL); dl = 298 mm; š = 298 mm; tl = 14,0 mm; nasákavost = 0,5 %; mrazuvzdorná; protiskluznost: R10; barva: dle vzorníku</t>
  </si>
  <si>
    <t>SPCM</t>
  </si>
  <si>
    <t>Specifikace</t>
  </si>
  <si>
    <t>POL3_</t>
  </si>
  <si>
    <t>výkres č. D.1.1.05. a 06 skladba  E + ztratné : 2,4*1,05</t>
  </si>
  <si>
    <t>919732111R00</t>
  </si>
  <si>
    <t>Úprava povrchu cementobetonového krytu broušením tloušťky do 2 mm</t>
  </si>
  <si>
    <t>822-1</t>
  </si>
  <si>
    <t>výkres č. D.1.1.05. a 06 skladba C  kancelář původní : 27,6</t>
  </si>
  <si>
    <t>941955001R00</t>
  </si>
  <si>
    <t>Lešení lehké pracovní pomocné pomocné, o výšce lešeňové podlahy do 1,2 m</t>
  </si>
  <si>
    <t>800-3</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</si>
  <si>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</si>
  <si>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</si>
  <si>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39,1+2,4</t>
  </si>
  <si>
    <t>953943124R00</t>
  </si>
  <si>
    <t>Osazování jiných kovových výrobků do betonu (např. kotev) se zajištěním polohy k bednění nebo k výztuži před zabetonováním  přes 15 kg do 30 kg/kus</t>
  </si>
  <si>
    <t>kus</t>
  </si>
  <si>
    <t>osazování výrobků ostatních jinde neuvedených, bez dodání</t>
  </si>
  <si>
    <t>výkres č. 01  sta. konstrukční část  sloupek S1 : 4</t>
  </si>
  <si>
    <t>953943125R00</t>
  </si>
  <si>
    <t>Osazování jiných kovových výrobků do betonu (např. kotev) se zajištěním polohy k bednění nebo k výztuži před zabetonováním  přes 30 kg do 120 kg/kus</t>
  </si>
  <si>
    <t>výkres č. 03  stav. konstrukční část  Rám R1 : 4</t>
  </si>
  <si>
    <t xml:space="preserve">čtyři kusy rámu postupně : </t>
  </si>
  <si>
    <t>953981104R00</t>
  </si>
  <si>
    <t>Chemické kotvy do betonu, do cihelného zdiva do betonu, hloubky 125 mm, M 16, ampule pro chemickou kotvu</t>
  </si>
  <si>
    <t>výkres č. 01  sta. konstrukční část  sloupek S1 : 4*2</t>
  </si>
  <si>
    <t>výkres č. 03  stav. konstrukční část  Rám R1 : 4*2</t>
  </si>
  <si>
    <t>342267112RT1</t>
  </si>
  <si>
    <t>Obklady konstrukcí sádrokartonovými deskami obklady dřevěných konstrukcí  obklad sloupů a trámů do 500 x500 mm  1x opláštění, třístranný, deska standard tloušťky 12,5 mm</t>
  </si>
  <si>
    <t>výkres č. D.1.1.05. a 06   rám R1 : 2,3*2+2,75</t>
  </si>
  <si>
    <t>962032432R00</t>
  </si>
  <si>
    <t>Bourání zdiva nadzákladového z dutých cihel nebo tvárnic pálených nebo nepálených, na maltu vápenou nebo vápenocementovou</t>
  </si>
  <si>
    <t>801-3</t>
  </si>
  <si>
    <t>nebo vybourání otvorů průřezové plochy přes 4 m2 ve zdivu nadzákladovém, včetně pomocného lešení o výšce podlahy do 1900 mm a pro zatížení do 1,5 kPa  (150 kg/m2)</t>
  </si>
  <si>
    <t>výkres č. D.1.1.09 : 0,45*1,45*2,5+0,45*0,25*1,6</t>
  </si>
  <si>
    <t>965042141RT3</t>
  </si>
  <si>
    <t>Bourání podkladů pod dlažby nebo litých celistvých dlažeb a mazanin  betonových nebo z litého asfaltu, tloušťky do 100 mm, plochy přes 4 m2</t>
  </si>
  <si>
    <t>výkres č. D.1.1.09  spádový beton balkón : 0,07*14,1</t>
  </si>
  <si>
    <t>965081712RT1</t>
  </si>
  <si>
    <t>Bourání podlah z keramických dlaždic, tloušťky do 10 mm, plochy do 1 m2</t>
  </si>
  <si>
    <t>bez podkladního lože, s jakoukoliv výplní spár</t>
  </si>
  <si>
    <t>výkres č. D.1.1.09  dlažba na terče  balkon : 14,1</t>
  </si>
  <si>
    <t>968061126R00</t>
  </si>
  <si>
    <t>Vyvěšení nebo zavěšení dřevěných křídel dveří, plochy přes 2 m2</t>
  </si>
  <si>
    <t>oken, dveří a vrat, s uložením a opětovným zavěšením po provedení stavebních změn,</t>
  </si>
  <si>
    <t>výkres č. D.1.1.09   balkonové dveře : 2</t>
  </si>
  <si>
    <t>968062456R00</t>
  </si>
  <si>
    <t>Vybourání dřevěných rámů dveřních zárubní, plochy přes 2 m2</t>
  </si>
  <si>
    <t>včetně pomocného lešení o výšce podlahy do 1900 mm a pro zatížení do 1,5 kPa  (150 kg/m2),</t>
  </si>
  <si>
    <t>výkres č. D.1.1.09   rám plastových dveří : 1,6*2,3</t>
  </si>
  <si>
    <t>968095002R00</t>
  </si>
  <si>
    <t xml:space="preserve">Vybourání vnitřních parapetů dřevěných, šířky do 50 cm,  </t>
  </si>
  <si>
    <t>výkres č. D.1.1.09 : 1,6</t>
  </si>
  <si>
    <t>970041018R00</t>
  </si>
  <si>
    <t>Jádrové vrtání, kruhové prostupy v prostém betonu jádrové vrtání , d 14-18 mm</t>
  </si>
  <si>
    <t>výkres č. 01  sta. konstrukční část  sloupek S1 : 4*2*0,15</t>
  </si>
  <si>
    <t>výkres č. 03  stav. konstrukční část  Rám R1 : 8*0,18</t>
  </si>
  <si>
    <t>974031132R00</t>
  </si>
  <si>
    <t>Vysekání rýh v jakémkoliv zdivu cihelném v ploše  do hloubky 50 mm, šířky do 70 mm</t>
  </si>
  <si>
    <t>pro elektro : 40</t>
  </si>
  <si>
    <t>974031133R00</t>
  </si>
  <si>
    <t>Vysekání rýh v jakémkoliv zdivu cihelném v ploše  do hloubky 50 mm, šířky do 100 mm</t>
  </si>
  <si>
    <t>výkres č. D.1.1.05 a 06  pro rozvody ÚT : 7</t>
  </si>
  <si>
    <t>974031267R00</t>
  </si>
  <si>
    <t>Vysekání rýh v jakémkoliv zdivu cihelném v prostoru přilehlém ke stropní konstrukci  do hloubky 150 mm, šířky do 300 mm</t>
  </si>
  <si>
    <t>výkres č. D.1.1.09   pro osazení ocel.rámu : 3,05*3</t>
  </si>
  <si>
    <t>975053131R00</t>
  </si>
  <si>
    <t>Víceřadové podchycení stropů pro osazení nosníků do výšky podchycení 3,5 m  při zatížení hmotnosti do 800 kg/m2</t>
  </si>
  <si>
    <t>výkres č. D.1.1.09 + konstrukční řešení výkl. 01 + 02 3. NP : 4,20+3,5*2</t>
  </si>
  <si>
    <t>2. NP : 2,5+1,5+2,5+2,5*3</t>
  </si>
  <si>
    <t>976071111R00</t>
  </si>
  <si>
    <t>Vybourání kovových doplňkových konstrukcí madel a zábradlí  v jakémkoliv zdivu</t>
  </si>
  <si>
    <t>výkres č. D.1.1.09   nerezové trubky zábradlí : 0,9*4</t>
  </si>
  <si>
    <t>999281108R00</t>
  </si>
  <si>
    <t xml:space="preserve">Přesun hmot pro opravy a údržbu objektů pro opravy a údržbu dosavadních objektů včetně vnějších plášťů  výšky do 12 m,  </t>
  </si>
  <si>
    <t>Přesun hmot</t>
  </si>
  <si>
    <t>POL7_</t>
  </si>
  <si>
    <t>oborů 801, 803, 811 a 812</t>
  </si>
  <si>
    <t xml:space="preserve">Hmotnosti z položek s pořadovými čísly: : </t>
  </si>
  <si>
    <t xml:space="preserve">1,2,3,4,5,6,7,8,9,10,11,12,13,14,15,16,17,18,19,21,22,26,28,29,30,31,32, : </t>
  </si>
  <si>
    <t>Součet: : 5,99442</t>
  </si>
  <si>
    <t>712300831R00</t>
  </si>
  <si>
    <t xml:space="preserve">Odstranění povlakové krytiny a mechu na střechách plochých do 10° povlakové krytiny  jednovrstvé,  </t>
  </si>
  <si>
    <t>800-711</t>
  </si>
  <si>
    <t>výkres č. D.1.1.09  balkón + sokl : 14,1+1,6</t>
  </si>
  <si>
    <t>712371801RZ4</t>
  </si>
  <si>
    <t>Povlakové krytiny střech do 10° z termoplastické fólie volně položené,  ,  , včetně dodávky fólie, tloušťky 1,5 mm</t>
  </si>
  <si>
    <t>výkres č. D.1.1.05. a 06 skladba  E : 0,8*7</t>
  </si>
  <si>
    <t>712378003R00</t>
  </si>
  <si>
    <t>Klempířské doplňky k povlakovým krytinám z fólií atiková okapnice, RŠ 250 mm, z pozinkovaného plechu s povrchovou úpravou PVC</t>
  </si>
  <si>
    <t>včetně dodávek výrobků</t>
  </si>
  <si>
    <t>výkres č. D.1.1.05. a 06 skladba  E  klemp. privky oz. K01 : 7</t>
  </si>
  <si>
    <t>712378005R00</t>
  </si>
  <si>
    <t>Klempířské doplňky k povlakovým krytinám z fólií stěnová lišta vyhnutá, RŠ 70 mm, z pozinkovaného plechu s povrchovou úpravou PVC</t>
  </si>
  <si>
    <t>výkres č. D.1.1.05. a 06 skladba  E : 7</t>
  </si>
  <si>
    <t>712378007R00</t>
  </si>
  <si>
    <t>Klempířské doplňky k povlakovým krytinám z fólií rohová lišta vnitřní, RŠ 100 mm, z pozinkovaného plechu s povrchovou úpravou PVC</t>
  </si>
  <si>
    <t>výkres č. D.1.1.05. a 06 skladba  E   klemp.prvky ozn. K02 : 7*3</t>
  </si>
  <si>
    <t>712491171RZ5</t>
  </si>
  <si>
    <t>Povlaková krytina střech do 30° ostatní textilie podkladní, 1 vrstva, včetně dodávky materiálu</t>
  </si>
  <si>
    <t>998712102R00</t>
  </si>
  <si>
    <t>Přesun hmot pro povlakové krytiny v objektech výšky od 6 do 12 m</t>
  </si>
  <si>
    <t>50 m vodorovně</t>
  </si>
  <si>
    <t xml:space="preserve">36,37,38,39,40, : </t>
  </si>
  <si>
    <t>Součet: : 0,04673</t>
  </si>
  <si>
    <t>713111125R00</t>
  </si>
  <si>
    <t xml:space="preserve">Montáž tepelné izolace stropů rovných, spodem, lepením,  </t>
  </si>
  <si>
    <t>800-713</t>
  </si>
  <si>
    <t>713134211RO6</t>
  </si>
  <si>
    <t>Montáž tepelné izolace stropů parotěsná zábrana na stěny s přelepením spojů, včetně dodávky fólie</t>
  </si>
  <si>
    <t>713102111R00</t>
  </si>
  <si>
    <t>Odstranění tepelné izolace z desek, lamel, rohoží, pásů a foukané izolace podlah, volně uložené, z desek z expandovaného polystyrenu, tloušťky do 100 mm</t>
  </si>
  <si>
    <t>výkres č. D.1.1.09   balkón : 14,1</t>
  </si>
  <si>
    <t>713121111R00</t>
  </si>
  <si>
    <t>Montáž tepelné izolace podlah  jednovrstvá, bez dodávky materiálu</t>
  </si>
  <si>
    <t>výkres č. D.1.1.05. a 06 skladba  D : 11,5</t>
  </si>
  <si>
    <t>713131130R00</t>
  </si>
  <si>
    <t>Montáž tepelné izolace stěn vložením do nosné rámové konstrukce</t>
  </si>
  <si>
    <t>výkres č. D.1.1.05. a 06 Profil Purenit : 0,08*7</t>
  </si>
  <si>
    <t xml:space="preserve">6 ks profil purenit 80x60x1200 mm : </t>
  </si>
  <si>
    <t>713191100RT9</t>
  </si>
  <si>
    <t>Izolace tepelné běžných konstrukcí - doplňky položení separační fólie, včetně dodávky PE fólie</t>
  </si>
  <si>
    <t>713300821R00</t>
  </si>
  <si>
    <t>Odstranění tepelné izolace těles pásy nebo foĺiemi  ploch rovných</t>
  </si>
  <si>
    <t>výkres č. D.1.1.09  kročejová izolace kancelář : 27,6</t>
  </si>
  <si>
    <t>28375851R</t>
  </si>
  <si>
    <t>Výrobek izolační pro budovy z pěnového polystyrenu (EPS) tvar: deska; typ: s grafitem; tl = 30 mm; OH = 25 kg/m3; lambda = 0,030 W/(m.K); pevnost v tlaku = 150 kPa</t>
  </si>
  <si>
    <t>výkres č. D.1.1.05. a 06 skladba  D + ztratné : 11,5*1,15</t>
  </si>
  <si>
    <t>283769927T</t>
  </si>
  <si>
    <t>Profil izolační Purenit sendvič s PIR vložkou, rozměr 80 x 60 x 1200 mm</t>
  </si>
  <si>
    <t>Vlastní</t>
  </si>
  <si>
    <t>Kalkul</t>
  </si>
  <si>
    <t>výkres č. D.1.1.05. a 06 pod hliníkovou stěnu : 6</t>
  </si>
  <si>
    <t>631508689R</t>
  </si>
  <si>
    <t>Výrobek izolační pro budovy z minerální vlny (MW) tvar: deska; vlákna: kolmá; tl = 200 mm; OH = 65 kg/m3; lambda = 0,040 W/(m.K); pevnost v tlaku = 30 kPa; TR 30,0 kPa</t>
  </si>
  <si>
    <t>výkres č. D.1.1.05 a 06 skladba F + ztratné : 10*1,1</t>
  </si>
  <si>
    <t>998713102R00</t>
  </si>
  <si>
    <t>Přesun hmot pro izolace tepelné v objektech výšky do 12 m</t>
  </si>
  <si>
    <t xml:space="preserve">42,43,46,47,49,50,51, : </t>
  </si>
  <si>
    <t>Součet: : 0,17317</t>
  </si>
  <si>
    <t>733003T00</t>
  </si>
  <si>
    <t>Přepojování , připojování, zaslepování včetně materiálu dle PD</t>
  </si>
  <si>
    <t>soubor</t>
  </si>
  <si>
    <t>výkres č. D.1.1.05 a 06   napojení na stávající potrubní rozvod ÚT : 1</t>
  </si>
  <si>
    <t>7330044.1T00</t>
  </si>
  <si>
    <t>Izolace tepelná návlečnou pěnovou izolací tloušťka izolace 13 mm  pro potrubí 22x1 mm</t>
  </si>
  <si>
    <t xml:space="preserve">m     </t>
  </si>
  <si>
    <t>výkres č. D.1.1.05 a 06 : 26</t>
  </si>
  <si>
    <t>733110806R00</t>
  </si>
  <si>
    <t>Demontáž potrubí z ocelových trubek závitových přes 15 do DN 32</t>
  </si>
  <si>
    <t>800-731</t>
  </si>
  <si>
    <t>výkres č. D.1.1.09 : 10</t>
  </si>
  <si>
    <t>733163514R00</t>
  </si>
  <si>
    <t>Potrubí pro vytápění a chlazení z trubek měděných spojovaných lisováním d 22 mm, s 1,0 mm</t>
  </si>
  <si>
    <t>montáž a dodávka trubek a tvarovek, bez lešení, bez zednické přípomoci, bez kotvení</t>
  </si>
  <si>
    <t>733190106R00</t>
  </si>
  <si>
    <t>Tlaková zkouška potrubí ocelových závitových, plastových, měděných do DN 32</t>
  </si>
  <si>
    <t>998733103R00</t>
  </si>
  <si>
    <t>Přesun hmot pro rozvody potrubí v objektech výšky do 24 m</t>
  </si>
  <si>
    <t xml:space="preserve">53,54,55,56, : </t>
  </si>
  <si>
    <t>Součet: : 0,88240</t>
  </si>
  <si>
    <t>735157268R00</t>
  </si>
  <si>
    <t>Otopná tělesa panelová počet desek 1, počet přídavných přestupných ploch 1, výška 600 mm, délka 1200 mm, provedení ventil kompakt, pravé spodní připojení, s nuceným oběhem, čelní deska profilovaná, včetně dodávky materiálu</t>
  </si>
  <si>
    <t>výkres č. D.1.1.05 a 06 : 2</t>
  </si>
  <si>
    <t>735151821R00</t>
  </si>
  <si>
    <t>Demontáž otopných těles panelových dvouřadých, stavební délky do 1500 mm</t>
  </si>
  <si>
    <t>výkres č. D.1.1.09 : 2</t>
  </si>
  <si>
    <t>735419125R00</t>
  </si>
  <si>
    <t>Konvektory montáž  konvektorů na konzoly, stavební délky do 1290 mm</t>
  </si>
  <si>
    <t>výkres č. D.1.1.05 a 06  ÚT : 2</t>
  </si>
  <si>
    <t>735494811R00</t>
  </si>
  <si>
    <t>Vypuštění vody z otopných soustav bez kotlů, ohříváků, zásobníků a nádrží</t>
  </si>
  <si>
    <t>( bez kotlů, ohříváků, zásobníků a nádrží )</t>
  </si>
  <si>
    <t>výkres č. D.1.1.09 : 1,2*0,6*2*2</t>
  </si>
  <si>
    <t>4845673181R</t>
  </si>
  <si>
    <t>Těleso otopné s přirozeným prouděním - konvektor; lavicový; materiál: uhlíková ocel; H = 280 mm; B = 236 mm; L = 800 mm; tepelný výkon (50) = 1 416 W</t>
  </si>
  <si>
    <t>998735102R00</t>
  </si>
  <si>
    <t>Přesun hmot pro otopná tělesa v objektech výšky do 12 m</t>
  </si>
  <si>
    <t xml:space="preserve">59,60,61,63, : </t>
  </si>
  <si>
    <t>Součet: : 0,14352</t>
  </si>
  <si>
    <t>764253602RT1</t>
  </si>
  <si>
    <t>Žlaby z titanzinkového plechu Zaatikový žlab,  , systém dvojité stojaté drážky, povrch přírodní  TiZn, povrch lesklý</t>
  </si>
  <si>
    <t>800-764</t>
  </si>
  <si>
    <t xml:space="preserve">lakovaný plech : </t>
  </si>
  <si>
    <t>764817125RT2</t>
  </si>
  <si>
    <t>Oplechování  zdí (atik), z lakovaného pozinkovaného plechu, rš 250 mm, dodávka + montáž lepením</t>
  </si>
  <si>
    <t>včetně zhotovení rohů, spojů a dilatací</t>
  </si>
  <si>
    <t>klempířské prvky : 7</t>
  </si>
  <si>
    <t>764322830R00</t>
  </si>
  <si>
    <t>Demontáž oplechování okapů na střechách s tvrdou krytinou, rš 400 mm, sklonu do 30°</t>
  </si>
  <si>
    <t>výkres č. D.1.1.09 : 7</t>
  </si>
  <si>
    <t>764396810R00</t>
  </si>
  <si>
    <t>Demontáž ostatních prvků střešních krycí dilatační lišty, rš 250 mm, sklonu do 30°</t>
  </si>
  <si>
    <t>výkres č. D.1.1.09  kotevní plech hydroizolace  na fasádu : 8</t>
  </si>
  <si>
    <t>764410850R00</t>
  </si>
  <si>
    <t>Demontáž oplechování parapetů rš od 100 do 330 mm</t>
  </si>
  <si>
    <t>764430840R00</t>
  </si>
  <si>
    <t>Demontáž oplechování zdí a nadezdívek rš od 330 do 500 mm</t>
  </si>
  <si>
    <t>výkres č. D.1.1.09   zábradlí balkónu : 7</t>
  </si>
  <si>
    <t>998764102R00</t>
  </si>
  <si>
    <t>Přesun hmot pro konstrukce klempířské v objektech výšky do 12 m</t>
  </si>
  <si>
    <t xml:space="preserve">65,66, : </t>
  </si>
  <si>
    <t>Součet: : 0,11417</t>
  </si>
  <si>
    <t>767995104R00</t>
  </si>
  <si>
    <t>Výroba a montáž atypických kovovových doplňků staveb hmotnosti přes 20 do 50 kg</t>
  </si>
  <si>
    <t>kg</t>
  </si>
  <si>
    <t>800-767</t>
  </si>
  <si>
    <t xml:space="preserve">výkres č. 01  - sloupek S1  k ks : </t>
  </si>
  <si>
    <t>profil 60/120/4 : 2,685*4*10,187</t>
  </si>
  <si>
    <t>plrch tl 15 mm : (0,055+0,12)/2*(0,147+0,182)/2*2*117,8*4</t>
  </si>
  <si>
    <t>767995105R00</t>
  </si>
  <si>
    <t>Výroba a montáž atypických kovovových doplňků staveb hmotnosti přes 50 do 100 kg</t>
  </si>
  <si>
    <t xml:space="preserve">výkres č. 03  stav. konstrukční část  Rám R1 : </t>
  </si>
  <si>
    <t>Sloupy HEB 100 : 2,39*4*20,9</t>
  </si>
  <si>
    <t>příčle horní rámu HEB 120 : 3,03*3*26,7</t>
  </si>
  <si>
    <t>příčle dolní rám U50 : 2,81*2*5,59</t>
  </si>
  <si>
    <t>plech  10/260/110 mm : 0,26*0,11*8*78,5</t>
  </si>
  <si>
    <t>plech 10/120/100 mm : 0,12*0,10*10*78,5</t>
  </si>
  <si>
    <t>plech 10/100/450 mm : 0,1*0,45*9*78,5</t>
  </si>
  <si>
    <t>plech 15/450/120 mm  horní plech sloupu : 0,45*0,12*2*117,8</t>
  </si>
  <si>
    <t>plech 15/450/180 mm patní plech sloupu : 0,45*0,18*2*117,8</t>
  </si>
  <si>
    <t>pásovina 8/80 mm : 1*7*5,024</t>
  </si>
  <si>
    <t>13322754T</t>
  </si>
  <si>
    <t>Tyč ocelová plochá S235JR, rozměr 80 x 8 mm</t>
  </si>
  <si>
    <t>výkres č. 03  stav. konstrukční část  Rám R1 : 1*7*0,005024*1,05</t>
  </si>
  <si>
    <t>13384010R</t>
  </si>
  <si>
    <t>Tyč ocelová válcovaná za tepla průřez: U; značka: S235JR (1.0038); h = 50 mm; b = 38 mm; s = 5,0 mm; t = 7,0 mm</t>
  </si>
  <si>
    <t>výkres č. 03  stav. konstrukční část  Rám R1 : 2,81*2*0,00559*1,05</t>
  </si>
  <si>
    <t>13388425R</t>
  </si>
  <si>
    <t>Tyč ocelová válcovaná za tepla průřez: HEB; značka: S235JR (1.0038); h = 100 mm; b = 100 mm; s = 6,0 mm; t = 10,0 mm</t>
  </si>
  <si>
    <t>výkres č. 03  stav. konstrukční část  Rám R1 : 2,39*4*0,0209*1,05</t>
  </si>
  <si>
    <t>13388430R</t>
  </si>
  <si>
    <t>Tyč ocelová válcovaná za tepla průřez: HEB; značka: S235JR (1.0038); h = 120 mm; b = 120 mm; s = 6,5 mm; t = 11,0 mm</t>
  </si>
  <si>
    <t>výkres č. 03  stav. konstrukční část  Rám R1 : 3,03*3*0,0267*1,05</t>
  </si>
  <si>
    <t>13611228R</t>
  </si>
  <si>
    <t>Výrobek plochý ocelový válcovaný za tepla - plech; hladký; tl = 10,00 mm</t>
  </si>
  <si>
    <t>výkres č. 03  stav. konstrukční část  Rám R1 : (0,26*0,1*8+0,12*0,1*10+0,1*0,45*9)*0,0785*1,05</t>
  </si>
  <si>
    <t>13615012R</t>
  </si>
  <si>
    <t>Výrobek plochý ocelový válcovaný za tepla - plech; hladký; tl = 15,00 mm</t>
  </si>
  <si>
    <t>sloupek S1+ ztratné : (0,055+0,12)/2*(0,147+0,182)/2*2*0,1178*4*1,05</t>
  </si>
  <si>
    <t>výkres č. 03  stav. konstrukční část  Rám R1 : (0,45*0,12*2+0,45*0,18*2)*0,1178*1,05</t>
  </si>
  <si>
    <t>14587796R</t>
  </si>
  <si>
    <t>Profil ocelový uzavřený průřez: obdélníkový; značka: S235JRH (1.0039); H = 120 mm; B = 60 mm; T = 4,0 mm</t>
  </si>
  <si>
    <t>sloupek S1 : 2,685*4*0,010187*1,05</t>
  </si>
  <si>
    <t>998767102R00</t>
  </si>
  <si>
    <t>Přesun hmot pro kovové stavební doplňk. konstrukce v objektech výšky do 12 m</t>
  </si>
  <si>
    <t xml:space="preserve">72,73,74,75,76,77,78,79,80, : </t>
  </si>
  <si>
    <t>Součet: : 0,79364</t>
  </si>
  <si>
    <t>768002T00</t>
  </si>
  <si>
    <t>Dodávka a montáž hliníkových stěn exterierových - přesná specifikace PD</t>
  </si>
  <si>
    <t xml:space="preserve">m2    </t>
  </si>
  <si>
    <t>výkres č. D.1.1.05 a 06   výpis oken : 2,65*(2*2+1,85)</t>
  </si>
  <si>
    <t xml:space="preserve">82, : </t>
  </si>
  <si>
    <t>Součet: : 0,38756</t>
  </si>
  <si>
    <t>775411820R00</t>
  </si>
  <si>
    <t>Demontáž soklíků nebo lišt dřevěných připevňovaných vruty</t>
  </si>
  <si>
    <t>800-775</t>
  </si>
  <si>
    <t>výkres č. D.1.1.09   kancelář : 6*2+0,2*2-0,8+4,6*2+0,3*2-1</t>
  </si>
  <si>
    <t>775561805R00</t>
  </si>
  <si>
    <t>Demontáž podlah lamelových (plovoucích) se zámkovým spojem</t>
  </si>
  <si>
    <t>laminátových, dýhovaných, dřevěných, korkových, vinylových, PVC, linoleových.</t>
  </si>
  <si>
    <t>výkres č. D.1.1.09  kancelář : 27,6</t>
  </si>
  <si>
    <t>775542022R00</t>
  </si>
  <si>
    <t>Podlahy lamelové (plovoucí) doplňkové práce pěnový polyetylén, tloušťky 3,0 mm</t>
  </si>
  <si>
    <t>výkres č. D.1.1.05. a 06 skladba C + D : 39,1</t>
  </si>
  <si>
    <t>776101101R00</t>
  </si>
  <si>
    <t>Přípravné práce vysávání povlakových podlah průmyslovým vysavačem</t>
  </si>
  <si>
    <t>položky neobsahují žádný materiál</t>
  </si>
  <si>
    <t>776101115R00</t>
  </si>
  <si>
    <t>Přípravné práce vyrovnání podkladů samonivelační hmotou</t>
  </si>
  <si>
    <t>776101121R00</t>
  </si>
  <si>
    <t>Přípravné práce penetrace podkladu</t>
  </si>
  <si>
    <t>776421100RU1</t>
  </si>
  <si>
    <t>Lepení soklíků PVC a napojení krytiny na stěnu lepení podlahových soklíků z PVC a vinylu včetně dodávky soklíku</t>
  </si>
  <si>
    <t>výkres č. D.1.1.05. a 06 skladba C + D : 6*2+3,6+0,35+0,5+1,5+0,5+0,4+3,3+2*2+1,8</t>
  </si>
  <si>
    <t>776521200RV2</t>
  </si>
  <si>
    <t>Lepení podlah z plastových dílců z vinylových dílců, tloušťky 2,5 mm, včetně dodávky</t>
  </si>
  <si>
    <t>23521594.AR</t>
  </si>
  <si>
    <t>vyrovnávací stěrka rychletuhnoucí; cementová; plnivo křemičité, syntetické; pro podlahy; samonivelační; pro interiér, průmyslové podlahy; zátěž střední, lehká; tl. vrstvy 1,0 až 10,0 mm; pod dlažby, pod nátěry, pod PVC, k vyrovnání dřevěných podkladů; barva šedá</t>
  </si>
  <si>
    <t>výkres č. D.1.1.05. a 06 skladba C + D   1,6 kg/m2 + ztratné : 39,1*1,6*1,05</t>
  </si>
  <si>
    <t>24696906.AR</t>
  </si>
  <si>
    <t>Penetrace epoxidová (EP); funkce: zpevnění povrchu, úprava savosti, adhezní můstek; ředidlo: voda (disperzní)</t>
  </si>
  <si>
    <t>výkres č. D.1.1.05. a 06 skladba C + D   0,15 kg/M2 + ztratné : 39,1*0,15*1,05</t>
  </si>
  <si>
    <t>998776102R00</t>
  </si>
  <si>
    <t>Přesun hmot pro podlahy povlakové v objektech výšky do 12 m</t>
  </si>
  <si>
    <t>vodorovně do 50 m</t>
  </si>
  <si>
    <t xml:space="preserve">86,90,91,92,93, : </t>
  </si>
  <si>
    <t>Součet: : 0,25746</t>
  </si>
  <si>
    <t>783 001T00</t>
  </si>
  <si>
    <t>Žárově pozinkovaný nátěr</t>
  </si>
  <si>
    <t>dle pol.č. 76799-5104 : 122,97305</t>
  </si>
  <si>
    <t>dle pol.č. 76799-5105 : 600,0701</t>
  </si>
  <si>
    <t>784402801R00</t>
  </si>
  <si>
    <t>Odstranění maleb oškrabáním, v místnostech do 3,8 m</t>
  </si>
  <si>
    <t>800-784</t>
  </si>
  <si>
    <t>výkres č. D.1.1.09  strop kancelář : 27,6</t>
  </si>
  <si>
    <t>stěny kancelář : 2,65*(6*2+4,6*2)-1,6*2,23+0,2*(1,6+2,3*2)</t>
  </si>
  <si>
    <t>784442001RT2</t>
  </si>
  <si>
    <t>Malby z malířských směsí disperzních, v místnostech do 3,8 m, jednobarevné, dvojnásobné + 1x penetrace</t>
  </si>
  <si>
    <t>výkres č. D.1.1.05 a 06   stěny : 2,63*(6*2+4,6*2+3,35+3,25)-(2,75*2,25*2)</t>
  </si>
  <si>
    <t>0,5*(2,25*2+2,75)</t>
  </si>
  <si>
    <t>stropy : 39,1</t>
  </si>
  <si>
    <t>210 018T00</t>
  </si>
  <si>
    <t xml:space="preserve">Revize elektro </t>
  </si>
  <si>
    <t xml:space="preserve">hod   </t>
  </si>
  <si>
    <t>210 4T00</t>
  </si>
  <si>
    <t>Zednické výpomoce</t>
  </si>
  <si>
    <t>210802024T00</t>
  </si>
  <si>
    <t>Montáž měděných šňůr lehkých AO3VV,AO5,CGLG,CGLU,CMSM,CYLY,HO5 do 1 kV do 1,6 kg uložených volně</t>
  </si>
  <si>
    <t>Kabel H05VV-F, CYSY, 3x2,5 mm2, ohebný, bílý : 10</t>
  </si>
  <si>
    <t>210020T00</t>
  </si>
  <si>
    <t>Likvidace stávající elektroinstalace</t>
  </si>
  <si>
    <t>kompl</t>
  </si>
  <si>
    <t>210010321RT1</t>
  </si>
  <si>
    <t>Montáž krabice plastové univerzální, kruhové, o průměru 73 mm, hloubky 42 mm, s víčkem a svorkovnicí, do zdiva, se zapojením, včetně dodávky</t>
  </si>
  <si>
    <t>krabice KU 68-1902 : 23</t>
  </si>
  <si>
    <t>210010326RT3</t>
  </si>
  <si>
    <t>Montáž krabice plastové univerzální, kruhové, o průměru 73 mm, hloubky 70 mm,  , do dutých stěn, bez zapojení, včetně dodávky</t>
  </si>
  <si>
    <t>210010351R00</t>
  </si>
  <si>
    <t xml:space="preserve">Montáž krabice plastové rozvodné z lisovaného izolantu do 4 mm2, čtvercové, o rozměru 124 x 124 mm, hloubky 50 mm, s víčkem,  ,  ,  </t>
  </si>
  <si>
    <t>Krabice SCAME 855 IP67 acidur : 2</t>
  </si>
  <si>
    <t>210100001R00</t>
  </si>
  <si>
    <t>Ukončení vodičů  v rozvaděči včetně zapojení a vodičové koncovky,  , průřez do 2,5 mm2</t>
  </si>
  <si>
    <t>210110043RT6</t>
  </si>
  <si>
    <t>Montáž spínače zapuštěného a polozapuštěného včetně zapojení, dodávky spínače, krytu a rámečku, sériového,  , řazení 5</t>
  </si>
  <si>
    <t>210111002R00</t>
  </si>
  <si>
    <t xml:space="preserve">Montáž zásuvky domovní vestavné bez předvrtání profilových otvorů včetně zapojení,  , provedení 2P+PE,  </t>
  </si>
  <si>
    <t>210 029T00</t>
  </si>
  <si>
    <t>HZS - Práce elektro</t>
  </si>
  <si>
    <t>demontáž stávajících rozvodů : 8</t>
  </si>
  <si>
    <t>21019 001T00</t>
  </si>
  <si>
    <t>Úprava hlavního rozvaděče doplnění jističů dle schématu</t>
  </si>
  <si>
    <t xml:space="preserve">ks    </t>
  </si>
  <si>
    <t>210220451R00</t>
  </si>
  <si>
    <t xml:space="preserve">Ochranné pospojování v prádelnách a koupelnách volně uložené, nebo v omítce,  </t>
  </si>
  <si>
    <t>210 1T00</t>
  </si>
  <si>
    <t>Podíl přidružených výkonů</t>
  </si>
  <si>
    <t>210 2T00</t>
  </si>
  <si>
    <t>Přidružený materiál</t>
  </si>
  <si>
    <t>210 3T00</t>
  </si>
  <si>
    <t>Přesun dodávek</t>
  </si>
  <si>
    <t>210810045RT1</t>
  </si>
  <si>
    <t>Montáž kabelu CYKY 750 V, 3 x 1,5 mm2, pevně uloženého, včetně dodávky kabelu</t>
  </si>
  <si>
    <t>210810046RT3</t>
  </si>
  <si>
    <t>Montáž kabelu CYKY 750 V, 3 x 2,5 mm2, pevně uloženého, včetně dodávky kabelu</t>
  </si>
  <si>
    <t>210810049RT1</t>
  </si>
  <si>
    <t>Montáž kabelu CYKY 750 V, 4 x 1,5 mm2, pevně uloženého, včetně dodávky kabelu</t>
  </si>
  <si>
    <t>211010006RT1</t>
  </si>
  <si>
    <t>Osazení hmoždinky do zdiva z ostrých cihel nebo kamene, průměr 8 mm, včetně dodávky</t>
  </si>
  <si>
    <t>220260113R00</t>
  </si>
  <si>
    <t>Odvíčkování a zavíčkov. krabice, víčko na 4 šrouby</t>
  </si>
  <si>
    <t>220260552R00</t>
  </si>
  <si>
    <t>Trubka PVC pod omítku, vnější průměr 25 mm</t>
  </si>
  <si>
    <t>trubka elektroinstalační ohebná Monoflex z PH 1423/1 : 30</t>
  </si>
  <si>
    <t>220490847T00</t>
  </si>
  <si>
    <t>Montáž zásuvky datové</t>
  </si>
  <si>
    <t>zásuvka HDMI : 2</t>
  </si>
  <si>
    <t>650010111R00</t>
  </si>
  <si>
    <t>Montáž lišty elektroinstalační, šířky do 40 mm</t>
  </si>
  <si>
    <t>M65</t>
  </si>
  <si>
    <t>Lišta LHD 20x20 vkládací bílá : 30</t>
  </si>
  <si>
    <t>650012362R00</t>
  </si>
  <si>
    <t xml:space="preserve">Montáž podlahové krabice sestava do betonu,  </t>
  </si>
  <si>
    <t>podlahová krabice pro 4moduly, kryt pro krytinu, šedá RAL7031, 2xzásuvka 230V, 1xzásuvka 1xRJ45, 1xrezerva, kompletní : 4</t>
  </si>
  <si>
    <t>650101521R00</t>
  </si>
  <si>
    <t>Montáž svítidla LED, stropního, přisazeného</t>
  </si>
  <si>
    <t>210 13T00</t>
  </si>
  <si>
    <t>Celková prohlídka el.rozvodů a zařízení do 0,1 mil. Kč</t>
  </si>
  <si>
    <t>10.078.0681T</t>
  </si>
  <si>
    <t>Krabice SCAME 855 IP67 acidur</t>
  </si>
  <si>
    <t>100004T</t>
  </si>
  <si>
    <t>Svítidlo LED bytové , Přesná specifikace PD</t>
  </si>
  <si>
    <t>"Svítidlo přisazené - LUXOR LED 2.4ft 6400/840 : 8</t>
  </si>
  <si>
    <t xml:space="preserve">LED,IP40,přisazené,Základna: ocelový plech bílé barvy , Difuzor: lesklá parabolická mřížka, 36,3W" : </t>
  </si>
  <si>
    <t>22607T</t>
  </si>
  <si>
    <t>Zásuvka HDMI</t>
  </si>
  <si>
    <t>ks</t>
  </si>
  <si>
    <t>POP</t>
  </si>
  <si>
    <t>34141301R</t>
  </si>
  <si>
    <t>vodič CYY; silový, propojovací jednožilový; pevné uložení; jádro Cu plné holé; počet žil 1; jmen.průřez jádra 2,50 mm2; vnější průměr max 4,7 mm; izolace PVC; tl. izolace 1,2 mm; odolný proti šíření plamene</t>
  </si>
  <si>
    <t>zelenožlutý : 20</t>
  </si>
  <si>
    <t>34143810R</t>
  </si>
  <si>
    <t>kabel H05VV-F; silový, ohebný; Cu jádra lanovaná holá; počet žil 3; jmen.průřez jádra 2,50 mm2; teplota použití -15 až 70 °C; odolnost proti šíření plamene podle vyhlášky 21/1996; barva pláště černá nebo bílá</t>
  </si>
  <si>
    <t>345 11332881T</t>
  </si>
  <si>
    <t>Podlahová krabice pro 4moduly, kryt pro krytinu, šedá RAL7031, 2xzásuvka 230V, 1xzásuvka 1xRJ45, 1xr</t>
  </si>
  <si>
    <t>345 626950T</t>
  </si>
  <si>
    <t>Svorkovnice KOPOS krabicová bezšroubová TYP018,400V,4 vstupy,2,5mm2, 24A</t>
  </si>
  <si>
    <t>3455551030T</t>
  </si>
  <si>
    <t xml:space="preserve">Zásuvka jednonásobná 16 A bílá </t>
  </si>
  <si>
    <t>zásuvka jednonásoubná 16 A bílá slonová kost : 14</t>
  </si>
  <si>
    <t>345626930T</t>
  </si>
  <si>
    <t>Svorkovnice KOPOS krabicová bezšroubová TYP017,400V,2 vstupy,2,5mm2, 24A</t>
  </si>
  <si>
    <t>345626940T</t>
  </si>
  <si>
    <t>Svorkovnice KOPOS krabicová bezšroubová TYP016,400V,3 vstupy,2,5mm2, 24A</t>
  </si>
  <si>
    <t>345626960T</t>
  </si>
  <si>
    <t>Svorkovnice KOPOS krabicová bezšroubová TYP015,400V,5 vstupů,2,5mm2, 24A</t>
  </si>
  <si>
    <t>345711540T</t>
  </si>
  <si>
    <t xml:space="preserve">Trubka elektroinstalační ohebná Monoflex z PH 1423/1 </t>
  </si>
  <si>
    <t>34572172R</t>
  </si>
  <si>
    <t>lišta elektroinstalační hranatá; mat. PVC samozhášivé; Š x V 21,2 x 19,2 mm; délka 2,00 m; bílá; stupeň hořlavosti A1-F; teplot.rozsah -5 až 60 °C</t>
  </si>
  <si>
    <t>220261616T00</t>
  </si>
  <si>
    <t>Vrtání otvoru v konstrukci D 30 mm</t>
  </si>
  <si>
    <t>Kalkulace</t>
  </si>
  <si>
    <t>220301202R00</t>
  </si>
  <si>
    <t>Zásuvka telefonní na povrchu jednoduchá</t>
  </si>
  <si>
    <t>Zásuvka datová RJ45 kat.5e : 6</t>
  </si>
  <si>
    <t>222730376T00</t>
  </si>
  <si>
    <t>Montáž UTP konektoru</t>
  </si>
  <si>
    <t>Lisovací konektor RJ45, kat.5 : 6</t>
  </si>
  <si>
    <t>220742430031T00</t>
  </si>
  <si>
    <t>Montáž kabelu HDMI se zakončením v zásuvce nebo krabici</t>
  </si>
  <si>
    <t>341 10049550T</t>
  </si>
  <si>
    <t>Propojovací HDMI kabel 15 m včetně konektorů</t>
  </si>
  <si>
    <t>Propojovací HDMI kabel 15 m</t>
  </si>
  <si>
    <t>PremiumCord HDMI 1.4 propojovací 15m : 1</t>
  </si>
  <si>
    <t>371 045T</t>
  </si>
  <si>
    <t>Konektor RJ45, STP</t>
  </si>
  <si>
    <t>374512430T</t>
  </si>
  <si>
    <t>Zásuvka datová 1xRJ45 CAT.5E</t>
  </si>
  <si>
    <t>979086112R00</t>
  </si>
  <si>
    <t xml:space="preserve">Vodorovná doprava suti a vybouraných hmot nakládání nebo překládání suti a vybouraných hmot na dopravní prostředek při vodorovné dopravě,  ,  </t>
  </si>
  <si>
    <t>832-1</t>
  </si>
  <si>
    <t>bez naložení, s vyložením a hrubým urovnáním</t>
  </si>
  <si>
    <t>979951111R00</t>
  </si>
  <si>
    <t>Výkup kovů železný šrot, tloušťky do 4 mm</t>
  </si>
  <si>
    <t>pol.č. 97607-1111 : 0,037</t>
  </si>
  <si>
    <t>pol.č. 73311-0806 : 0,032</t>
  </si>
  <si>
    <t>pol.č. 73515-1821 : 0,04986</t>
  </si>
  <si>
    <t>kap. 764 : 0,0542</t>
  </si>
  <si>
    <t>979999990T00</t>
  </si>
  <si>
    <t>Poplatek za recyklaci směsi suti plast   (170203)</t>
  </si>
  <si>
    <t>pol.č. 96806-2456 plastové dveře : 0,24656</t>
  </si>
  <si>
    <t>pol.č. 71230-0831 : 0,0942</t>
  </si>
  <si>
    <t>kap.713 : 0,08892</t>
  </si>
  <si>
    <t>979011111R00</t>
  </si>
  <si>
    <t>Svislá doprava suti a vybouraných hmot za prvé podlaží nad nebo pod základním podlažím</t>
  </si>
  <si>
    <t>979081111R00</t>
  </si>
  <si>
    <t>Odvoz suti a vybouraných hmot na skládku do 1 km</t>
  </si>
  <si>
    <t>dalších 28 km   Klenovice : 6,69005*28</t>
  </si>
  <si>
    <t>979082111R00</t>
  </si>
  <si>
    <t>Vnitrostaveništní doprava suti a vybouraných hmot do 10 m</t>
  </si>
  <si>
    <t>979082121R00</t>
  </si>
  <si>
    <t>Vnitrostaveništní doprava suti a vybouraných hmot příplatek k ceně za každých dalších 5 m</t>
  </si>
  <si>
    <t>6,69005*2</t>
  </si>
  <si>
    <t xml:space="preserve">dalších 20 m : </t>
  </si>
  <si>
    <t>979990162R00</t>
  </si>
  <si>
    <t>Poplatek za uložení, dřevo+sklo,  , skupina 17 09 04 z Katalogu odpadů</t>
  </si>
  <si>
    <t>dle kap. 775 : 0,26632</t>
  </si>
  <si>
    <t>979999998R00</t>
  </si>
  <si>
    <t>Poplatek za recyklaci, suti s 5 % příměsi dřeva, plastu apod. ,  , skupina 17 01 07 z Katalogu odpadů</t>
  </si>
  <si>
    <t>6,69005</t>
  </si>
  <si>
    <t xml:space="preserve">odpočet : </t>
  </si>
  <si>
    <t>pol.č. 97995-1111 ocel : -0,17306</t>
  </si>
  <si>
    <t>pol.č. 97999-0162 - dřevo : -0,26632</t>
  </si>
  <si>
    <t>pol.č. 97999-9990 - plasty : -0,42968</t>
  </si>
  <si>
    <t>979093111R00</t>
  </si>
  <si>
    <t>Uložení suti na skládku bez zhutnění</t>
  </si>
  <si>
    <t>800-6</t>
  </si>
  <si>
    <t>s hrubým urovnáním,</t>
  </si>
  <si>
    <t>Přesun suti</t>
  </si>
  <si>
    <t>POL8_</t>
  </si>
  <si>
    <t xml:space="preserve">Demontážní hmotnosti z položek s pořadovými čísly: : </t>
  </si>
  <si>
    <t xml:space="preserve">22,23,24,26,27,28,29,30,31,33,35,44,48,55,60,67,68,69,70,84,85,96, : </t>
  </si>
  <si>
    <t>Součet: : 6,69005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</si>
</sst>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21"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indexed="9"/>
      <name val="Arial CE"/>
      <family val="2"/>
      <charset val="238"/>
    </font>
    <font>
      <b/>
      <sz val="9"/>
      <name val="Arial CE"/>
      <family val="2"/>
      <charset val="238"/>
    </font>
    <font>
      <sz val="8"/>
      <name val="Arial CE"/>
      <family val="2"/>
      <charset val="238"/>
    </font>
    <font>
      <sz val="8"/>
      <color indexed="12"/>
      <name val="Arial CE"/>
      <family val="2"/>
      <charset val="238"/>
    </font>
    <font>
      <sz val="8"/>
      <color indexed="17"/>
      <name val="Arial CE"/>
      <family val="2"/>
      <charset val="238"/>
    </font>
    <font>
      <sz val="8"/>
      <color indexed="9"/>
      <name val="Arial CE"/>
      <family val="2"/>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60">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0" fillId="0" borderId="0" xfId="0" applyAlignment="1">
      <alignment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1" fontId="0" fillId="0" borderId="6" xfId="0" applyNumberFormat="1" applyBorder="1" applyAlignment="1">
      <alignment horizontal="right" indent="1"/>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0" fillId="0" borderId="18" xfId="0" applyBorder="1" applyAlignment="1">
      <alignment vertical="center" wrapText="1"/>
    </xf>
    <xf numFmtId="0" fontId="0" fillId="0" borderId="0" xfId="0"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49" fontId="8" fillId="0" borderId="18" xfId="0" applyNumberFormat="1" applyFont="1" applyBorder="1" applyAlignment="1">
      <alignment horizontal="left" vertical="center" wrapText="1"/>
    </xf>
    <xf numFmtId="49" fontId="8" fillId="0" borderId="0" xfId="0" applyNumberFormat="1" applyFont="1" applyAlignment="1">
      <alignment horizontal="left" vertical="center" wrapText="1"/>
    </xf>
    <xf numFmtId="49" fontId="8" fillId="0" borderId="6" xfId="0" applyNumberFormat="1" applyFont="1" applyBorder="1" applyAlignment="1">
      <alignmen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49" fontId="8" fillId="0" borderId="0" xfId="0" applyNumberFormat="1" applyFont="1" applyAlignment="1">
      <alignment horizontal="left" vertical="center" wrapText="1"/>
    </xf>
    <xf numFmtId="49" fontId="0" fillId="0" borderId="6" xfId="0" applyNumberFormat="1" applyBorder="1" applyAlignment="1">
      <alignment vertical="center" wrapText="1"/>
    </xf>
    <xf numFmtId="0" fontId="8" fillId="4" borderId="18" xfId="0" applyFont="1" applyFill="1" applyBorder="1" applyAlignment="1" applyProtection="1">
      <alignment horizontal="left" vertical="center"/>
      <protection locked="0"/>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0" fillId="0" borderId="32" xfId="0" applyNumberFormat="1" applyBorder="1" applyAlignment="1">
      <alignment vertical="center" wrapText="1"/>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5" fillId="0" borderId="31" xfId="0" applyNumberFormat="1" applyFont="1" applyBorder="1" applyAlignment="1">
      <alignment vertical="center"/>
    </xf>
    <xf numFmtId="4" fontId="5" fillId="0" borderId="32" xfId="0" applyNumberFormat="1" applyFont="1" applyBorder="1" applyAlignment="1">
      <alignment vertical="center" wrapText="1"/>
    </xf>
    <xf numFmtId="4" fontId="5" fillId="0" borderId="33" xfId="0" applyNumberFormat="1" applyFont="1" applyBorder="1" applyAlignment="1">
      <alignment vertical="center" wrapText="1" shrinkToFit="1"/>
    </xf>
    <xf numFmtId="4" fontId="5" fillId="0" borderId="33" xfId="0" applyNumberFormat="1" applyFont="1" applyBorder="1" applyAlignment="1">
      <alignment vertical="center" shrinkToFit="1"/>
    </xf>
    <xf numFmtId="3" fontId="5"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15" fillId="0" borderId="0" xfId="0" applyNumberFormat="1" applyFont="1" applyAlignment="1">
      <alignment wrapText="1"/>
    </xf>
    <xf numFmtId="0" fontId="0" fillId="0" borderId="0" xfId="0" applyNumberFormat="1" applyAlignment="1">
      <alignment wrapText="1"/>
    </xf>
    <xf numFmtId="0" fontId="4" fillId="0" borderId="0" xfId="0" applyFont="1"/>
    <xf numFmtId="49" fontId="0" fillId="0" borderId="0" xfId="0" applyNumberFormat="1"/>
    <xf numFmtId="0" fontId="16" fillId="0" borderId="26" xfId="0" applyFont="1" applyBorder="1" applyAlignment="1">
      <alignment horizontal="center" vertical="center" wrapText="1"/>
    </xf>
    <xf numFmtId="0" fontId="3" fillId="0" borderId="26" xfId="0" applyFont="1" applyBorder="1" applyAlignment="1">
      <alignment vertical="center"/>
    </xf>
    <xf numFmtId="0" fontId="3"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3" fillId="0" borderId="31" xfId="0" applyNumberFormat="1" applyFont="1" applyBorder="1" applyAlignment="1">
      <alignment vertical="center"/>
    </xf>
    <xf numFmtId="49" fontId="3" fillId="0" borderId="31" xfId="0" applyNumberFormat="1" applyFont="1" applyBorder="1" applyAlignment="1">
      <alignment vertical="center" wrapText="1"/>
    </xf>
    <xf numFmtId="49" fontId="3" fillId="0" borderId="32" xfId="0" applyNumberFormat="1" applyFont="1" applyBorder="1" applyAlignment="1">
      <alignment vertical="center" wrapText="1"/>
    </xf>
    <xf numFmtId="0" fontId="3" fillId="3" borderId="34" xfId="0" applyFont="1" applyFill="1" applyBorder="1" applyAlignment="1">
      <alignment vertical="center"/>
    </xf>
    <xf numFmtId="0" fontId="3" fillId="3" borderId="34" xfId="0" applyFont="1" applyFill="1" applyBorder="1" applyAlignment="1">
      <alignment vertical="center" wrapText="1"/>
    </xf>
    <xf numFmtId="0" fontId="3" fillId="3" borderId="35" xfId="0" applyFont="1" applyFill="1" applyBorder="1" applyAlignment="1">
      <alignment vertical="center" wrapText="1"/>
    </xf>
    <xf numFmtId="164" fontId="3" fillId="0" borderId="33" xfId="0" applyNumberFormat="1" applyFont="1" applyBorder="1" applyAlignment="1">
      <alignment vertical="center"/>
    </xf>
    <xf numFmtId="164" fontId="3" fillId="3" borderId="37" xfId="0" applyNumberFormat="1" applyFont="1" applyFill="1" applyBorder="1" applyAlignment="1">
      <alignment vertical="center"/>
    </xf>
    <xf numFmtId="164" fontId="0" fillId="0" borderId="0" xfId="0" applyNumberFormat="1"/>
    <xf numFmtId="4" fontId="3" fillId="0" borderId="33" xfId="0" applyNumberFormat="1" applyFont="1" applyBorder="1" applyAlignment="1">
      <alignment horizontal="center" vertical="center"/>
    </xf>
    <xf numFmtId="4" fontId="3" fillId="0" borderId="33" xfId="0" applyNumberFormat="1" applyFont="1" applyBorder="1" applyAlignment="1">
      <alignment vertical="center"/>
    </xf>
    <xf numFmtId="4" fontId="3" fillId="3" borderId="37" xfId="0" applyNumberFormat="1" applyFont="1" applyFill="1" applyBorder="1" applyAlignment="1">
      <alignment horizontal="center" vertical="center"/>
    </xf>
    <xf numFmtId="4" fontId="3" fillId="3" borderId="37" xfId="0" applyNumberFormat="1" applyFont="1" applyFill="1" applyBorder="1" applyAlignment="1">
      <alignment vertical="center"/>
    </xf>
    <xf numFmtId="49" fontId="0" fillId="0" borderId="1" xfId="0" applyNumberFormat="1" applyBorder="1"/>
    <xf numFmtId="0" fontId="4" fillId="0" borderId="0" xfId="0" applyFont="1" applyAlignment="1">
      <alignment horizontal="center"/>
    </xf>
    <xf numFmtId="0" fontId="1"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1"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5" fontId="0" fillId="0" borderId="0" xfId="0" applyNumberFormat="1" applyAlignment="1">
      <alignment vertical="top"/>
    </xf>
    <xf numFmtId="4" fontId="0" fillId="0" borderId="0" xfId="0" applyNumberFormat="1" applyAlignment="1">
      <alignment vertical="top"/>
    </xf>
    <xf numFmtId="0" fontId="5" fillId="3" borderId="15" xfId="0" applyFont="1" applyFill="1" applyBorder="1" applyAlignment="1">
      <alignment vertical="top"/>
    </xf>
    <xf numFmtId="49" fontId="5" fillId="3" borderId="12" xfId="0" applyNumberFormat="1" applyFont="1" applyFill="1" applyBorder="1" applyAlignment="1">
      <alignment vertical="top"/>
    </xf>
    <xf numFmtId="0" fontId="5" fillId="3" borderId="12" xfId="0" applyFont="1" applyFill="1" applyBorder="1" applyAlignment="1">
      <alignment horizontal="center" vertical="top"/>
    </xf>
    <xf numFmtId="0" fontId="5" fillId="3" borderId="12" xfId="0" applyFont="1" applyFill="1" applyBorder="1" applyAlignment="1">
      <alignment vertical="top"/>
    </xf>
    <xf numFmtId="0" fontId="17" fillId="0" borderId="0" xfId="0" applyFont="1" applyBorder="1" applyAlignment="1">
      <alignment vertical="top"/>
    </xf>
    <xf numFmtId="49" fontId="17" fillId="0" borderId="0" xfId="0" applyNumberFormat="1" applyFont="1" applyBorder="1" applyAlignment="1">
      <alignment vertical="top"/>
    </xf>
    <xf numFmtId="165" fontId="17" fillId="0" borderId="0" xfId="0" applyNumberFormat="1" applyFont="1" applyBorder="1" applyAlignment="1">
      <alignment vertical="top" shrinkToFit="1"/>
    </xf>
    <xf numFmtId="4" fontId="17" fillId="0" borderId="0" xfId="0" applyNumberFormat="1" applyFont="1" applyBorder="1" applyAlignment="1">
      <alignment vertical="top" shrinkToFit="1"/>
    </xf>
    <xf numFmtId="4" fontId="5" fillId="3" borderId="0" xfId="0" applyNumberFormat="1" applyFont="1" applyFill="1" applyBorder="1" applyAlignment="1">
      <alignment vertical="top" shrinkToFit="1"/>
    </xf>
    <xf numFmtId="0" fontId="5" fillId="3" borderId="27" xfId="0" applyFont="1" applyFill="1" applyBorder="1" applyAlignment="1">
      <alignment vertical="top"/>
    </xf>
    <xf numFmtId="49" fontId="5" fillId="3" borderId="18" xfId="0" applyNumberFormat="1" applyFont="1" applyFill="1" applyBorder="1" applyAlignment="1">
      <alignment vertical="top"/>
    </xf>
    <xf numFmtId="0" fontId="5" fillId="3" borderId="18" xfId="0" applyFont="1" applyFill="1" applyBorder="1" applyAlignment="1">
      <alignment horizontal="center" vertical="top" shrinkToFit="1"/>
    </xf>
    <xf numFmtId="165" fontId="5" fillId="3" borderId="18" xfId="0" applyNumberFormat="1" applyFont="1" applyFill="1" applyBorder="1" applyAlignment="1">
      <alignment vertical="top" shrinkToFit="1"/>
    </xf>
    <xf numFmtId="4" fontId="5" fillId="3" borderId="18" xfId="0" applyNumberFormat="1" applyFont="1" applyFill="1" applyBorder="1" applyAlignment="1">
      <alignment vertical="top" shrinkToFit="1"/>
    </xf>
    <xf numFmtId="4" fontId="5" fillId="3" borderId="38" xfId="0" applyNumberFormat="1" applyFont="1" applyFill="1" applyBorder="1" applyAlignment="1">
      <alignment vertical="top" shrinkToFit="1"/>
    </xf>
    <xf numFmtId="4" fontId="5" fillId="3" borderId="22" xfId="0" applyNumberFormat="1" applyFont="1" applyFill="1" applyBorder="1" applyAlignment="1">
      <alignment vertical="top" shrinkToFit="1"/>
    </xf>
    <xf numFmtId="0" fontId="17" fillId="0" borderId="39" xfId="0" applyFont="1" applyBorder="1" applyAlignment="1">
      <alignment vertical="top"/>
    </xf>
    <xf numFmtId="49" fontId="17" fillId="0" borderId="40" xfId="0" applyNumberFormat="1" applyFont="1" applyBorder="1" applyAlignment="1">
      <alignment vertical="top"/>
    </xf>
    <xf numFmtId="0" fontId="17" fillId="0" borderId="40" xfId="0" applyFont="1" applyBorder="1" applyAlignment="1">
      <alignment horizontal="center" vertical="top" shrinkToFit="1"/>
    </xf>
    <xf numFmtId="165" fontId="17" fillId="0" borderId="40" xfId="0" applyNumberFormat="1" applyFont="1" applyBorder="1" applyAlignment="1">
      <alignment vertical="top" shrinkToFit="1"/>
    </xf>
    <xf numFmtId="4" fontId="17" fillId="4" borderId="40" xfId="0" applyNumberFormat="1" applyFont="1" applyFill="1" applyBorder="1" applyAlignment="1" applyProtection="1">
      <alignment vertical="top" shrinkToFit="1"/>
      <protection locked="0"/>
    </xf>
    <xf numFmtId="4" fontId="17" fillId="0" borderId="40" xfId="0" applyNumberFormat="1" applyFont="1" applyBorder="1" applyAlignment="1">
      <alignment vertical="top" shrinkToFit="1"/>
    </xf>
    <xf numFmtId="4" fontId="17" fillId="0" borderId="41" xfId="0" applyNumberFormat="1" applyFont="1" applyBorder="1" applyAlignment="1">
      <alignment vertical="top" shrinkToFit="1"/>
    </xf>
    <xf numFmtId="0" fontId="17" fillId="0" borderId="42" xfId="0" applyFont="1" applyBorder="1" applyAlignment="1">
      <alignment vertical="top"/>
    </xf>
    <xf numFmtId="49" fontId="17" fillId="0" borderId="43" xfId="0" applyNumberFormat="1" applyFont="1" applyBorder="1" applyAlignment="1">
      <alignment vertical="top"/>
    </xf>
    <xf numFmtId="0" fontId="17" fillId="0" borderId="43" xfId="0" applyFont="1" applyBorder="1" applyAlignment="1">
      <alignment horizontal="center" vertical="top" shrinkToFit="1"/>
    </xf>
    <xf numFmtId="165" fontId="17" fillId="0" borderId="43" xfId="0" applyNumberFormat="1" applyFont="1" applyBorder="1" applyAlignment="1">
      <alignment vertical="top" shrinkToFit="1"/>
    </xf>
    <xf numFmtId="4" fontId="17" fillId="4" borderId="43" xfId="0" applyNumberFormat="1" applyFont="1" applyFill="1" applyBorder="1" applyAlignment="1" applyProtection="1">
      <alignment vertical="top" shrinkToFit="1"/>
      <protection locked="0"/>
    </xf>
    <xf numFmtId="4" fontId="17" fillId="0" borderId="43" xfId="0" applyNumberFormat="1" applyFont="1" applyBorder="1" applyAlignment="1">
      <alignment vertical="top" shrinkToFit="1"/>
    </xf>
    <xf numFmtId="4" fontId="17" fillId="0" borderId="44" xfId="0" applyNumberFormat="1" applyFont="1" applyBorder="1" applyAlignment="1">
      <alignment vertical="top" shrinkToFit="1"/>
    </xf>
    <xf numFmtId="49" fontId="5" fillId="3" borderId="18" xfId="0" applyNumberFormat="1" applyFont="1" applyFill="1" applyBorder="1" applyAlignment="1">
      <alignment horizontal="left" vertical="top" wrapText="1"/>
    </xf>
    <xf numFmtId="49" fontId="17" fillId="0" borderId="43" xfId="0" applyNumberFormat="1" applyFont="1" applyBorder="1" applyAlignment="1">
      <alignment horizontal="left" vertical="top" wrapText="1"/>
    </xf>
    <xf numFmtId="49" fontId="17" fillId="0" borderId="40" xfId="0" applyNumberFormat="1" applyFont="1" applyBorder="1" applyAlignment="1">
      <alignment horizontal="left" vertical="top" wrapText="1"/>
    </xf>
    <xf numFmtId="49" fontId="0" fillId="0" borderId="0" xfId="0" applyNumberFormat="1" applyAlignment="1">
      <alignment horizontal="left" vertical="top" wrapText="1"/>
    </xf>
    <xf numFmtId="49" fontId="5" fillId="3" borderId="12" xfId="0" applyNumberFormat="1" applyFont="1" applyFill="1" applyBorder="1" applyAlignment="1">
      <alignment horizontal="left" vertical="top" wrapText="1"/>
    </xf>
    <xf numFmtId="49" fontId="0" fillId="0" borderId="0" xfId="0" applyNumberFormat="1" applyAlignment="1">
      <alignment horizontal="left" wrapText="1"/>
    </xf>
    <xf numFmtId="165" fontId="18" fillId="0" borderId="0" xfId="0" applyNumberFormat="1" applyFont="1" applyBorder="1" applyAlignment="1">
      <alignment horizontal="center" vertical="top" wrapText="1" shrinkToFit="1"/>
    </xf>
    <xf numFmtId="165" fontId="18" fillId="0" borderId="0" xfId="0" applyNumberFormat="1" applyFont="1" applyBorder="1" applyAlignment="1">
      <alignment vertical="top" wrapText="1" shrinkToFit="1"/>
    </xf>
    <xf numFmtId="0" fontId="17" fillId="0" borderId="18" xfId="0" applyNumberFormat="1" applyFont="1" applyBorder="1" applyAlignment="1">
      <alignment vertical="top" wrapText="1"/>
    </xf>
    <xf numFmtId="0" fontId="20" fillId="0" borderId="0" xfId="0" applyNumberFormat="1" applyFont="1" applyAlignment="1">
      <alignment wrapText="1"/>
    </xf>
    <xf numFmtId="0" fontId="19" fillId="0" borderId="18" xfId="0" applyNumberFormat="1" applyFont="1" applyBorder="1" applyAlignment="1">
      <alignment vertical="top" wrapText="1"/>
    </xf>
    <xf numFmtId="0" fontId="17" fillId="0" borderId="18" xfId="0" applyNumberFormat="1" applyFont="1" applyBorder="1" applyAlignment="1">
      <alignment horizontal="left" vertical="top" wrapText="1"/>
    </xf>
    <xf numFmtId="165" fontId="18" fillId="0" borderId="0" xfId="0" quotePrefix="1" applyNumberFormat="1" applyFont="1" applyBorder="1" applyAlignment="1">
      <alignment horizontal="left" vertical="top" wrapText="1"/>
    </xf>
    <xf numFmtId="0" fontId="19" fillId="0" borderId="18" xfId="0" applyNumberFormat="1" applyFont="1" applyBorder="1" applyAlignment="1">
      <alignment horizontal="left" vertical="top"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tabSelected="1" workbookViewId="0">
      <selection activeCell="M40" sqref="M40"/>
    </sheetView>
  </sheetViews>
  <sheetFormatPr defaultRowHeight="12.75" x14ac:dyDescent="0.2"/>
  <sheetData>
    <row r="1" spans="1:7" x14ac:dyDescent="0.2">
      <c r="A1" s="21" t="s">
        <v>38</v>
      </c>
    </row>
    <row r="2" spans="1:7" ht="57.75" customHeight="1" x14ac:dyDescent="0.2">
      <c r="A2" s="73" t="s">
        <v>39</v>
      </c>
      <c r="B2" s="73"/>
      <c r="C2" s="73"/>
      <c r="D2" s="73"/>
      <c r="E2" s="73"/>
      <c r="F2" s="73"/>
      <c r="G2" s="73"/>
    </row>
  </sheetData>
  <sheetProtection algorithmName="SHA-512" hashValue="Kel2uedxtqS4PVn3mrj1ty8pk7AwwjL/OLZ6bTB1q4kCYTVBLhaV+8NyQi7PYd91hnu8p4SxI53XwaeZWFzBBw==" saltValue="Ke+XK03hhtezsStWrV5sKA==" spinCount="100000"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AZ165"/>
  <sheetViews>
    <sheetView showGridLines="0" topLeftCell="B25" zoomScaleNormal="100" zoomScaleSheetLayoutView="75" workbookViewId="0">
      <selection activeCell="A28" sqref="A28"/>
    </sheetView>
  </sheetViews>
  <sheetFormatPr defaultColWidth="9" defaultRowHeight="12.75" x14ac:dyDescent="0.2"/>
  <cols>
    <col min="1" max="1" width="8.42578125" hidden="1" customWidth="1"/>
    <col min="2" max="2" width="13.42578125" customWidth="1"/>
    <col min="3" max="3" width="7.42578125" style="51" customWidth="1"/>
    <col min="4" max="4" width="13" style="51" customWidth="1"/>
    <col min="5" max="5" width="9.7109375" style="51" customWidth="1"/>
    <col min="6" max="6" width="11.7109375" customWidth="1"/>
    <col min="7" max="9" width="13" customWidth="1"/>
    <col min="10" max="10" width="5.5703125" customWidth="1"/>
    <col min="11" max="11" width="4.28515625" customWidth="1"/>
    <col min="12" max="15" width="10.7109375" customWidth="1"/>
    <col min="52" max="52" width="94.5703125" customWidth="1"/>
  </cols>
  <sheetData>
    <row r="1" spans="1:15" ht="33.75" customHeight="1" x14ac:dyDescent="0.2">
      <c r="A1" s="47" t="s">
        <v>36</v>
      </c>
      <c r="B1" s="74" t="s">
        <v>41</v>
      </c>
      <c r="C1" s="75"/>
      <c r="D1" s="75"/>
      <c r="E1" s="75"/>
      <c r="F1" s="75"/>
      <c r="G1" s="75"/>
      <c r="H1" s="75"/>
      <c r="I1" s="75"/>
      <c r="J1" s="76"/>
    </row>
    <row r="2" spans="1:15" ht="36" customHeight="1" x14ac:dyDescent="0.2">
      <c r="A2" s="2"/>
      <c r="B2" s="105" t="s">
        <v>22</v>
      </c>
      <c r="C2" s="106"/>
      <c r="D2" s="107" t="s">
        <v>44</v>
      </c>
      <c r="E2" s="108" t="s">
        <v>45</v>
      </c>
      <c r="F2" s="109"/>
      <c r="G2" s="109"/>
      <c r="H2" s="109"/>
      <c r="I2" s="109"/>
      <c r="J2" s="110"/>
      <c r="O2" s="1"/>
    </row>
    <row r="3" spans="1:15" ht="27" hidden="1" customHeight="1" x14ac:dyDescent="0.2">
      <c r="A3" s="2"/>
      <c r="B3" s="111"/>
      <c r="C3" s="106"/>
      <c r="D3" s="112"/>
      <c r="E3" s="113"/>
      <c r="F3" s="114"/>
      <c r="G3" s="114"/>
      <c r="H3" s="114"/>
      <c r="I3" s="114"/>
      <c r="J3" s="115"/>
    </row>
    <row r="4" spans="1:15" ht="23.25" customHeight="1" x14ac:dyDescent="0.2">
      <c r="A4" s="2"/>
      <c r="B4" s="116"/>
      <c r="C4" s="117"/>
      <c r="D4" s="118"/>
      <c r="E4" s="119"/>
      <c r="F4" s="119"/>
      <c r="G4" s="119"/>
      <c r="H4" s="119"/>
      <c r="I4" s="119"/>
      <c r="J4" s="120"/>
    </row>
    <row r="5" spans="1:15" ht="24" customHeight="1" x14ac:dyDescent="0.2">
      <c r="A5" s="2"/>
      <c r="B5" s="31" t="s">
        <v>42</v>
      </c>
      <c r="D5" s="121" t="s">
        <v>46</v>
      </c>
      <c r="E5" s="88"/>
      <c r="F5" s="88"/>
      <c r="G5" s="88"/>
      <c r="H5" s="18" t="s">
        <v>40</v>
      </c>
      <c r="I5" s="125" t="s">
        <v>50</v>
      </c>
      <c r="J5" s="8"/>
    </row>
    <row r="6" spans="1:15" ht="15.75" customHeight="1" x14ac:dyDescent="0.2">
      <c r="A6" s="2"/>
      <c r="B6" s="28"/>
      <c r="C6" s="53"/>
      <c r="D6" s="122" t="s">
        <v>47</v>
      </c>
      <c r="E6" s="89"/>
      <c r="F6" s="89"/>
      <c r="G6" s="89"/>
      <c r="H6" s="18" t="s">
        <v>34</v>
      </c>
      <c r="I6" s="22"/>
      <c r="J6" s="8"/>
    </row>
    <row r="7" spans="1:15" ht="15.75" customHeight="1" x14ac:dyDescent="0.2">
      <c r="A7" s="2"/>
      <c r="B7" s="29"/>
      <c r="C7" s="54"/>
      <c r="D7" s="124" t="s">
        <v>49</v>
      </c>
      <c r="E7" s="123" t="s">
        <v>48</v>
      </c>
      <c r="F7" s="90"/>
      <c r="G7" s="90"/>
      <c r="H7" s="24"/>
      <c r="I7" s="23"/>
      <c r="J7" s="34"/>
    </row>
    <row r="8" spans="1:15" ht="24" hidden="1" customHeight="1" x14ac:dyDescent="0.2">
      <c r="A8" s="2"/>
      <c r="B8" s="31" t="s">
        <v>20</v>
      </c>
      <c r="D8" s="126" t="s">
        <v>51</v>
      </c>
      <c r="H8" s="18" t="s">
        <v>40</v>
      </c>
      <c r="I8" s="125" t="s">
        <v>55</v>
      </c>
      <c r="J8" s="8"/>
    </row>
    <row r="9" spans="1:15" ht="15.75" hidden="1" customHeight="1" x14ac:dyDescent="0.2">
      <c r="A9" s="2"/>
      <c r="B9" s="2"/>
      <c r="D9" s="126" t="s">
        <v>52</v>
      </c>
      <c r="H9" s="18" t="s">
        <v>34</v>
      </c>
      <c r="I9" s="125" t="s">
        <v>56</v>
      </c>
      <c r="J9" s="8"/>
    </row>
    <row r="10" spans="1:15" ht="15.75" hidden="1" customHeight="1" x14ac:dyDescent="0.2">
      <c r="A10" s="2"/>
      <c r="B10" s="35"/>
      <c r="C10" s="54"/>
      <c r="D10" s="124" t="s">
        <v>54</v>
      </c>
      <c r="E10" s="127" t="s">
        <v>53</v>
      </c>
      <c r="F10" s="24"/>
      <c r="G10" s="14"/>
      <c r="H10" s="14"/>
      <c r="I10" s="36"/>
      <c r="J10" s="34"/>
    </row>
    <row r="11" spans="1:15" ht="24" customHeight="1" x14ac:dyDescent="0.2">
      <c r="A11" s="2"/>
      <c r="B11" s="31" t="s">
        <v>19</v>
      </c>
      <c r="D11" s="128"/>
      <c r="E11" s="128"/>
      <c r="F11" s="128"/>
      <c r="G11" s="128"/>
      <c r="H11" s="18" t="s">
        <v>40</v>
      </c>
      <c r="I11" s="133"/>
      <c r="J11" s="8"/>
    </row>
    <row r="12" spans="1:15" ht="15.75" customHeight="1" x14ac:dyDescent="0.2">
      <c r="A12" s="2"/>
      <c r="B12" s="28"/>
      <c r="C12" s="53"/>
      <c r="D12" s="129"/>
      <c r="E12" s="129"/>
      <c r="F12" s="129"/>
      <c r="G12" s="129"/>
      <c r="H12" s="18" t="s">
        <v>34</v>
      </c>
      <c r="I12" s="133"/>
      <c r="J12" s="8"/>
    </row>
    <row r="13" spans="1:15" ht="15.75" customHeight="1" x14ac:dyDescent="0.2">
      <c r="A13" s="2"/>
      <c r="B13" s="29"/>
      <c r="C13" s="54"/>
      <c r="D13" s="132"/>
      <c r="E13" s="130"/>
      <c r="F13" s="131"/>
      <c r="G13" s="131"/>
      <c r="H13" s="19"/>
      <c r="I13" s="23"/>
      <c r="J13" s="34"/>
    </row>
    <row r="14" spans="1:15" ht="24" customHeight="1" x14ac:dyDescent="0.2">
      <c r="A14" s="2"/>
      <c r="B14" s="43" t="s">
        <v>21</v>
      </c>
      <c r="C14" s="55"/>
      <c r="D14" s="56" t="s">
        <v>43</v>
      </c>
      <c r="E14" s="57"/>
      <c r="F14" s="44"/>
      <c r="G14" s="44"/>
      <c r="H14" s="45"/>
      <c r="I14" s="44"/>
      <c r="J14" s="46"/>
    </row>
    <row r="15" spans="1:15" ht="32.25" customHeight="1" x14ac:dyDescent="0.2">
      <c r="A15" s="2"/>
      <c r="B15" s="35" t="s">
        <v>32</v>
      </c>
      <c r="C15" s="58"/>
      <c r="D15" s="52"/>
      <c r="E15" s="83"/>
      <c r="F15" s="83"/>
      <c r="G15" s="84"/>
      <c r="H15" s="84"/>
      <c r="I15" s="84" t="s">
        <v>29</v>
      </c>
      <c r="J15" s="85"/>
    </row>
    <row r="16" spans="1:15" ht="23.25" customHeight="1" x14ac:dyDescent="0.2">
      <c r="A16" s="197" t="s">
        <v>24</v>
      </c>
      <c r="B16" s="38" t="s">
        <v>24</v>
      </c>
      <c r="C16" s="59"/>
      <c r="D16" s="60"/>
      <c r="E16" s="80"/>
      <c r="F16" s="81"/>
      <c r="G16" s="80"/>
      <c r="H16" s="81"/>
      <c r="I16" s="80">
        <f>SUMIF(F136:F161,A16,I136:I161)+SUMIF(F136:F161,"PSU",I136:I161)</f>
        <v>0</v>
      </c>
      <c r="J16" s="82"/>
    </row>
    <row r="17" spans="1:10" ht="23.25" customHeight="1" x14ac:dyDescent="0.2">
      <c r="A17" s="197" t="s">
        <v>25</v>
      </c>
      <c r="B17" s="38" t="s">
        <v>25</v>
      </c>
      <c r="C17" s="59"/>
      <c r="D17" s="60"/>
      <c r="E17" s="80"/>
      <c r="F17" s="81"/>
      <c r="G17" s="80"/>
      <c r="H17" s="81"/>
      <c r="I17" s="80">
        <f>SUMIF(F136:F161,A17,I136:I161)</f>
        <v>0</v>
      </c>
      <c r="J17" s="82"/>
    </row>
    <row r="18" spans="1:10" ht="23.25" customHeight="1" x14ac:dyDescent="0.2">
      <c r="A18" s="197" t="s">
        <v>26</v>
      </c>
      <c r="B18" s="38" t="s">
        <v>26</v>
      </c>
      <c r="C18" s="59"/>
      <c r="D18" s="60"/>
      <c r="E18" s="80"/>
      <c r="F18" s="81"/>
      <c r="G18" s="80"/>
      <c r="H18" s="81"/>
      <c r="I18" s="80">
        <f>SUMIF(F136:F161,A18,I136:I161)</f>
        <v>0</v>
      </c>
      <c r="J18" s="82"/>
    </row>
    <row r="19" spans="1:10" ht="23.25" customHeight="1" x14ac:dyDescent="0.2">
      <c r="A19" s="197" t="s">
        <v>173</v>
      </c>
      <c r="B19" s="38" t="s">
        <v>27</v>
      </c>
      <c r="C19" s="59"/>
      <c r="D19" s="60"/>
      <c r="E19" s="80"/>
      <c r="F19" s="81"/>
      <c r="G19" s="80"/>
      <c r="H19" s="81"/>
      <c r="I19" s="80">
        <f>SUMIF(F136:F161,A19,I136:I161)</f>
        <v>0</v>
      </c>
      <c r="J19" s="82"/>
    </row>
    <row r="20" spans="1:10" ht="23.25" customHeight="1" x14ac:dyDescent="0.2">
      <c r="A20" s="197" t="s">
        <v>174</v>
      </c>
      <c r="B20" s="38" t="s">
        <v>28</v>
      </c>
      <c r="C20" s="59"/>
      <c r="D20" s="60"/>
      <c r="E20" s="80"/>
      <c r="F20" s="81"/>
      <c r="G20" s="80"/>
      <c r="H20" s="81"/>
      <c r="I20" s="80">
        <f>SUMIF(F136:F161,A20,I136:I161)</f>
        <v>0</v>
      </c>
      <c r="J20" s="82"/>
    </row>
    <row r="21" spans="1:10" ht="23.25" customHeight="1" x14ac:dyDescent="0.2">
      <c r="A21" s="2"/>
      <c r="B21" s="48" t="s">
        <v>29</v>
      </c>
      <c r="C21" s="61"/>
      <c r="D21" s="62"/>
      <c r="E21" s="86"/>
      <c r="F21" s="87"/>
      <c r="G21" s="86"/>
      <c r="H21" s="87"/>
      <c r="I21" s="86">
        <f>SUM(I16:J20)</f>
        <v>0</v>
      </c>
      <c r="J21" s="96"/>
    </row>
    <row r="22" spans="1:10" ht="33" customHeight="1" x14ac:dyDescent="0.2">
      <c r="A22" s="2"/>
      <c r="B22" s="42" t="s">
        <v>33</v>
      </c>
      <c r="C22" s="59"/>
      <c r="D22" s="60"/>
      <c r="E22" s="63"/>
      <c r="F22" s="39"/>
      <c r="G22" s="33"/>
      <c r="H22" s="33"/>
      <c r="I22" s="33"/>
      <c r="J22" s="40"/>
    </row>
    <row r="23" spans="1:10" ht="23.25" customHeight="1" x14ac:dyDescent="0.2">
      <c r="A23" s="2">
        <f>ZakladDPHSni*SazbaDPH1/100</f>
        <v>0</v>
      </c>
      <c r="B23" s="38" t="s">
        <v>12</v>
      </c>
      <c r="C23" s="59"/>
      <c r="D23" s="60"/>
      <c r="E23" s="64">
        <v>12</v>
      </c>
      <c r="F23" s="39" t="s">
        <v>0</v>
      </c>
      <c r="G23" s="94">
        <f>ZakladDPHSniVypocet</f>
        <v>0</v>
      </c>
      <c r="H23" s="95"/>
      <c r="I23" s="95"/>
      <c r="J23" s="40" t="str">
        <f t="shared" ref="J23:J28" si="0">Mena</f>
        <v>CZK</v>
      </c>
    </row>
    <row r="24" spans="1:10" ht="23.25" customHeight="1" x14ac:dyDescent="0.2">
      <c r="A24" s="2">
        <f>(A23-INT(A23))*100</f>
        <v>0</v>
      </c>
      <c r="B24" s="38" t="s">
        <v>13</v>
      </c>
      <c r="C24" s="59"/>
      <c r="D24" s="60"/>
      <c r="E24" s="64">
        <f>SazbaDPH1</f>
        <v>12</v>
      </c>
      <c r="F24" s="39" t="s">
        <v>0</v>
      </c>
      <c r="G24" s="92">
        <f>A23</f>
        <v>0</v>
      </c>
      <c r="H24" s="93"/>
      <c r="I24" s="93"/>
      <c r="J24" s="40" t="str">
        <f t="shared" si="0"/>
        <v>CZK</v>
      </c>
    </row>
    <row r="25" spans="1:10" ht="23.25" customHeight="1" x14ac:dyDescent="0.2">
      <c r="A25" s="2">
        <f>ZakladDPHZakl*SazbaDPH2/100</f>
        <v>0</v>
      </c>
      <c r="B25" s="38" t="s">
        <v>14</v>
      </c>
      <c r="C25" s="59"/>
      <c r="D25" s="60"/>
      <c r="E25" s="64">
        <v>21</v>
      </c>
      <c r="F25" s="39" t="s">
        <v>0</v>
      </c>
      <c r="G25" s="94">
        <f>ZakladDPHZaklVypocet</f>
        <v>0</v>
      </c>
      <c r="H25" s="95"/>
      <c r="I25" s="95"/>
      <c r="J25" s="40" t="str">
        <f t="shared" si="0"/>
        <v>CZK</v>
      </c>
    </row>
    <row r="26" spans="1:10" ht="23.25" customHeight="1" x14ac:dyDescent="0.2">
      <c r="A26" s="2">
        <f>(A25-INT(A25))*100</f>
        <v>0</v>
      </c>
      <c r="B26" s="32" t="s">
        <v>15</v>
      </c>
      <c r="C26" s="65"/>
      <c r="D26" s="52"/>
      <c r="E26" s="66">
        <f>SazbaDPH2</f>
        <v>21</v>
      </c>
      <c r="F26" s="30" t="s">
        <v>0</v>
      </c>
      <c r="G26" s="77">
        <f>A25</f>
        <v>0</v>
      </c>
      <c r="H26" s="78"/>
      <c r="I26" s="78"/>
      <c r="J26" s="37" t="str">
        <f t="shared" si="0"/>
        <v>CZK</v>
      </c>
    </row>
    <row r="27" spans="1:10" ht="23.25" customHeight="1" thickBot="1" x14ac:dyDescent="0.25">
      <c r="A27" s="2">
        <f>ZakladDPHSni+DPHSni+ZakladDPHZakl+DPHZakl</f>
        <v>0</v>
      </c>
      <c r="B27" s="31" t="s">
        <v>4</v>
      </c>
      <c r="C27" s="67"/>
      <c r="D27" s="68"/>
      <c r="E27" s="67"/>
      <c r="F27" s="16"/>
      <c r="G27" s="79">
        <f>CenaCelkem-(ZakladDPHSni+DPHSni+ZakladDPHZakl+DPHZakl)</f>
        <v>0</v>
      </c>
      <c r="H27" s="79"/>
      <c r="I27" s="79"/>
      <c r="J27" s="41" t="str">
        <f t="shared" si="0"/>
        <v>CZK</v>
      </c>
    </row>
    <row r="28" spans="1:10" ht="27.75" hidden="1" customHeight="1" thickBot="1" x14ac:dyDescent="0.25">
      <c r="A28" s="2"/>
      <c r="B28" s="164" t="s">
        <v>23</v>
      </c>
      <c r="C28" s="165"/>
      <c r="D28" s="165"/>
      <c r="E28" s="166"/>
      <c r="F28" s="167"/>
      <c r="G28" s="168">
        <f>ZakladDPHSniVypocet+ZakladDPHZaklVypocet</f>
        <v>0</v>
      </c>
      <c r="H28" s="168"/>
      <c r="I28" s="168"/>
      <c r="J28" s="169" t="str">
        <f t="shared" si="0"/>
        <v>CZK</v>
      </c>
    </row>
    <row r="29" spans="1:10" ht="27.75" customHeight="1" thickBot="1" x14ac:dyDescent="0.25">
      <c r="A29" s="2">
        <f>(A27-INT(A27))*100</f>
        <v>0</v>
      </c>
      <c r="B29" s="164" t="s">
        <v>35</v>
      </c>
      <c r="C29" s="170"/>
      <c r="D29" s="170"/>
      <c r="E29" s="170"/>
      <c r="F29" s="171"/>
      <c r="G29" s="172">
        <f>A27</f>
        <v>0</v>
      </c>
      <c r="H29" s="172"/>
      <c r="I29" s="172"/>
      <c r="J29" s="173" t="s">
        <v>65</v>
      </c>
    </row>
    <row r="30" spans="1:10" ht="12.75" customHeight="1" x14ac:dyDescent="0.2">
      <c r="A30" s="2"/>
      <c r="B30" s="2"/>
      <c r="J30" s="9"/>
    </row>
    <row r="31" spans="1:10" ht="30" customHeight="1" x14ac:dyDescent="0.2">
      <c r="A31" s="2"/>
      <c r="B31" s="2"/>
      <c r="J31" s="9"/>
    </row>
    <row r="32" spans="1:10" ht="18.75" customHeight="1" x14ac:dyDescent="0.2">
      <c r="A32" s="2"/>
      <c r="B32" s="17"/>
      <c r="C32" s="69" t="s">
        <v>11</v>
      </c>
      <c r="D32" s="70"/>
      <c r="E32" s="70"/>
      <c r="F32" s="15" t="s">
        <v>10</v>
      </c>
      <c r="G32" s="26"/>
      <c r="H32" s="27" t="s">
        <v>57</v>
      </c>
      <c r="I32" s="26"/>
      <c r="J32" s="9"/>
    </row>
    <row r="33" spans="1:52" ht="47.25" customHeight="1" x14ac:dyDescent="0.2">
      <c r="A33" s="2"/>
      <c r="B33" s="2"/>
      <c r="J33" s="9"/>
    </row>
    <row r="34" spans="1:52" s="21" customFormat="1" ht="18.75" customHeight="1" x14ac:dyDescent="0.2">
      <c r="A34" s="20"/>
      <c r="B34" s="20"/>
      <c r="C34" s="71"/>
      <c r="D34" s="97"/>
      <c r="E34" s="98"/>
      <c r="G34" s="99"/>
      <c r="H34" s="100"/>
      <c r="I34" s="100"/>
      <c r="J34" s="25"/>
    </row>
    <row r="35" spans="1:52" ht="12.75" customHeight="1" x14ac:dyDescent="0.2">
      <c r="A35" s="2"/>
      <c r="B35" s="2"/>
      <c r="D35" s="91" t="s">
        <v>2</v>
      </c>
      <c r="E35" s="91"/>
      <c r="H35" s="10" t="s">
        <v>3</v>
      </c>
      <c r="J35" s="9"/>
    </row>
    <row r="36" spans="1:52" ht="13.5" customHeight="1" thickBot="1" x14ac:dyDescent="0.25">
      <c r="A36" s="11"/>
      <c r="B36" s="11"/>
      <c r="C36" s="72"/>
      <c r="D36" s="72"/>
      <c r="E36" s="72"/>
      <c r="F36" s="12"/>
      <c r="G36" s="12"/>
      <c r="H36" s="12"/>
      <c r="I36" s="12"/>
      <c r="J36" s="13"/>
    </row>
    <row r="37" spans="1:52" ht="27" customHeight="1" x14ac:dyDescent="0.2">
      <c r="B37" s="136" t="s">
        <v>16</v>
      </c>
      <c r="C37" s="137"/>
      <c r="D37" s="137"/>
      <c r="E37" s="137"/>
      <c r="F37" s="138"/>
      <c r="G37" s="138"/>
      <c r="H37" s="138"/>
      <c r="I37" s="138"/>
      <c r="J37" s="139"/>
    </row>
    <row r="38" spans="1:52" ht="25.5" customHeight="1" x14ac:dyDescent="0.2">
      <c r="A38" s="135" t="s">
        <v>37</v>
      </c>
      <c r="B38" s="140" t="s">
        <v>17</v>
      </c>
      <c r="C38" s="141" t="s">
        <v>5</v>
      </c>
      <c r="D38" s="141"/>
      <c r="E38" s="141"/>
      <c r="F38" s="142" t="str">
        <f>B23</f>
        <v>Základ pro sníženou DPH</v>
      </c>
      <c r="G38" s="142" t="str">
        <f>B25</f>
        <v>Základ pro základní DPH</v>
      </c>
      <c r="H38" s="143" t="s">
        <v>18</v>
      </c>
      <c r="I38" s="143" t="s">
        <v>1</v>
      </c>
      <c r="J38" s="144" t="s">
        <v>0</v>
      </c>
    </row>
    <row r="39" spans="1:52" ht="25.5" hidden="1" customHeight="1" x14ac:dyDescent="0.2">
      <c r="A39" s="135">
        <v>1</v>
      </c>
      <c r="B39" s="145" t="s">
        <v>58</v>
      </c>
      <c r="C39" s="146"/>
      <c r="D39" s="146"/>
      <c r="E39" s="146"/>
      <c r="F39" s="147">
        <f>'VRN 002 Naklady'!AE17+'001 001 Pol'!AE401</f>
        <v>0</v>
      </c>
      <c r="G39" s="148">
        <f>'VRN 002 Naklady'!AF17+'001 001 Pol'!AF401</f>
        <v>0</v>
      </c>
      <c r="H39" s="149">
        <f>(F39*SazbaDPH1/100)+(G39*SazbaDPH2/100)</f>
        <v>0</v>
      </c>
      <c r="I39" s="149">
        <f>F39+G39+H39</f>
        <v>0</v>
      </c>
      <c r="J39" s="150" t="str">
        <f>IF(CenaCelkemVypocet=0,"",I39/CenaCelkemVypocet*100)</f>
        <v/>
      </c>
    </row>
    <row r="40" spans="1:52" ht="25.5" customHeight="1" x14ac:dyDescent="0.2">
      <c r="A40" s="135">
        <v>2</v>
      </c>
      <c r="B40" s="151"/>
      <c r="C40" s="152" t="s">
        <v>59</v>
      </c>
      <c r="D40" s="152"/>
      <c r="E40" s="152"/>
      <c r="F40" s="153">
        <f>'VRN 002 Naklady'!AE17</f>
        <v>0</v>
      </c>
      <c r="G40" s="154">
        <f>'VRN 002 Naklady'!AF17</f>
        <v>0</v>
      </c>
      <c r="H40" s="154">
        <f>(F40*SazbaDPH1/100)+(G40*SazbaDPH2/100)</f>
        <v>0</v>
      </c>
      <c r="I40" s="154">
        <f>F40+G40+H40</f>
        <v>0</v>
      </c>
      <c r="J40" s="155" t="str">
        <f>IF(CenaCelkemVypocet=0,"",I40/CenaCelkemVypocet*100)</f>
        <v/>
      </c>
    </row>
    <row r="41" spans="1:52" ht="25.5" customHeight="1" x14ac:dyDescent="0.2">
      <c r="A41" s="135">
        <v>3</v>
      </c>
      <c r="B41" s="156" t="s">
        <v>60</v>
      </c>
      <c r="C41" s="146" t="s">
        <v>61</v>
      </c>
      <c r="D41" s="146"/>
      <c r="E41" s="146"/>
      <c r="F41" s="157">
        <f>'VRN 002 Naklady'!AE17</f>
        <v>0</v>
      </c>
      <c r="G41" s="149">
        <f>'VRN 002 Naklady'!AF17</f>
        <v>0</v>
      </c>
      <c r="H41" s="149">
        <f>(F41*SazbaDPH1/100)+(G41*SazbaDPH2/100)</f>
        <v>0</v>
      </c>
      <c r="I41" s="149">
        <f>F41+G41+H41</f>
        <v>0</v>
      </c>
      <c r="J41" s="150" t="str">
        <f>IF(CenaCelkemVypocet=0,"",I41/CenaCelkemVypocet*100)</f>
        <v/>
      </c>
    </row>
    <row r="42" spans="1:52" ht="25.5" customHeight="1" x14ac:dyDescent="0.2">
      <c r="A42" s="135">
        <v>2</v>
      </c>
      <c r="B42" s="151"/>
      <c r="C42" s="152" t="s">
        <v>62</v>
      </c>
      <c r="D42" s="152"/>
      <c r="E42" s="152"/>
      <c r="F42" s="153"/>
      <c r="G42" s="154"/>
      <c r="H42" s="154">
        <f>(F42*SazbaDPH1/100)+(G42*SazbaDPH2/100)</f>
        <v>0</v>
      </c>
      <c r="I42" s="154"/>
      <c r="J42" s="155"/>
    </row>
    <row r="43" spans="1:52" ht="25.5" customHeight="1" x14ac:dyDescent="0.2">
      <c r="A43" s="135">
        <v>2</v>
      </c>
      <c r="B43" s="151" t="s">
        <v>63</v>
      </c>
      <c r="C43" s="152" t="s">
        <v>45</v>
      </c>
      <c r="D43" s="152"/>
      <c r="E43" s="152"/>
      <c r="F43" s="153">
        <f>'001 001 Pol'!AE401</f>
        <v>0</v>
      </c>
      <c r="G43" s="154">
        <f>'001 001 Pol'!AF401</f>
        <v>0</v>
      </c>
      <c r="H43" s="154">
        <f>(F43*SazbaDPH1/100)+(G43*SazbaDPH2/100)</f>
        <v>0</v>
      </c>
      <c r="I43" s="154">
        <f>F43+G43+H43</f>
        <v>0</v>
      </c>
      <c r="J43" s="155" t="str">
        <f>IF(CenaCelkemVypocet=0,"",I43/CenaCelkemVypocet*100)</f>
        <v/>
      </c>
    </row>
    <row r="44" spans="1:52" ht="25.5" customHeight="1" x14ac:dyDescent="0.2">
      <c r="A44" s="135">
        <v>3</v>
      </c>
      <c r="B44" s="156" t="s">
        <v>63</v>
      </c>
      <c r="C44" s="146" t="s">
        <v>45</v>
      </c>
      <c r="D44" s="146"/>
      <c r="E44" s="146"/>
      <c r="F44" s="157">
        <f>'001 001 Pol'!AE401</f>
        <v>0</v>
      </c>
      <c r="G44" s="149">
        <f>'001 001 Pol'!AF401</f>
        <v>0</v>
      </c>
      <c r="H44" s="149">
        <f>(F44*SazbaDPH1/100)+(G44*SazbaDPH2/100)</f>
        <v>0</v>
      </c>
      <c r="I44" s="149">
        <f>F44+G44+H44</f>
        <v>0</v>
      </c>
      <c r="J44" s="150" t="str">
        <f>IF(CenaCelkemVypocet=0,"",I44/CenaCelkemVypocet*100)</f>
        <v/>
      </c>
    </row>
    <row r="45" spans="1:52" ht="25.5" customHeight="1" x14ac:dyDescent="0.2">
      <c r="A45" s="135"/>
      <c r="B45" s="158" t="s">
        <v>64</v>
      </c>
      <c r="C45" s="159"/>
      <c r="D45" s="159"/>
      <c r="E45" s="160"/>
      <c r="F45" s="161">
        <f>SUMIF(A39:A44,"=1",F39:F44)</f>
        <v>0</v>
      </c>
      <c r="G45" s="162">
        <f>SUMIF(A39:A44,"=1",G39:G44)</f>
        <v>0</v>
      </c>
      <c r="H45" s="162">
        <f>SUMIF(A39:A44,"=1",H39:H44)</f>
        <v>0</v>
      </c>
      <c r="I45" s="162">
        <f>SUMIF(A39:A44,"=1",I39:I44)</f>
        <v>0</v>
      </c>
      <c r="J45" s="163">
        <f>SUMIF(A39:A44,"=1",J39:J44)</f>
        <v>0</v>
      </c>
    </row>
    <row r="47" spans="1:52" x14ac:dyDescent="0.2">
      <c r="A47" t="s">
        <v>66</v>
      </c>
      <c r="B47" t="s">
        <v>67</v>
      </c>
    </row>
    <row r="48" spans="1:52" x14ac:dyDescent="0.2">
      <c r="B48" s="175" t="s">
        <v>68</v>
      </c>
      <c r="C48" s="175"/>
      <c r="D48" s="175"/>
      <c r="E48" s="175"/>
      <c r="F48" s="175"/>
      <c r="G48" s="175"/>
      <c r="H48" s="175"/>
      <c r="I48" s="175"/>
      <c r="J48" s="175"/>
      <c r="AZ48" s="174" t="str">
        <f>B48</f>
        <v>Rozpočet je zpracovaný v souladu se zákonem 89/2012 Sb. § 2622 odst. 1 s výhradou</v>
      </c>
    </row>
    <row r="49" spans="2:52" ht="25.5" x14ac:dyDescent="0.2">
      <c r="B49" s="175" t="s">
        <v>69</v>
      </c>
      <c r="C49" s="175"/>
      <c r="D49" s="175"/>
      <c r="E49" s="175"/>
      <c r="F49" s="175"/>
      <c r="G49" s="175"/>
      <c r="H49" s="175"/>
      <c r="I49" s="175"/>
      <c r="J49" s="175"/>
      <c r="AZ49" s="174" t="str">
        <f>B49</f>
        <v>Jednotlivé standardy a technické parametry  jsou popsány v souhrnných a technických zprávách jednotlivých specialistů.</v>
      </c>
    </row>
    <row r="51" spans="2:52" x14ac:dyDescent="0.2">
      <c r="B51" s="175" t="s">
        <v>70</v>
      </c>
      <c r="C51" s="175"/>
      <c r="D51" s="175"/>
      <c r="E51" s="175"/>
      <c r="F51" s="175"/>
      <c r="G51" s="175"/>
      <c r="H51" s="175"/>
      <c r="I51" s="175"/>
      <c r="J51" s="175"/>
      <c r="AZ51" s="174" t="str">
        <f>B51</f>
        <v>Cenová hladina  2025/I   RTS</v>
      </c>
    </row>
    <row r="53" spans="2:52" x14ac:dyDescent="0.2">
      <c r="B53" s="175" t="s">
        <v>71</v>
      </c>
      <c r="C53" s="175"/>
      <c r="D53" s="175"/>
      <c r="E53" s="175"/>
      <c r="F53" s="175"/>
      <c r="G53" s="175"/>
      <c r="H53" s="175"/>
      <c r="I53" s="175"/>
      <c r="J53" s="175"/>
      <c r="AZ53" s="174" t="str">
        <f>B53</f>
        <v>Projektová dokumentace - DPS</v>
      </c>
    </row>
    <row r="56" spans="2:52" x14ac:dyDescent="0.2">
      <c r="B56" s="175" t="s">
        <v>72</v>
      </c>
      <c r="C56" s="175"/>
      <c r="D56" s="175"/>
      <c r="E56" s="175"/>
      <c r="F56" s="175"/>
      <c r="G56" s="175"/>
      <c r="H56" s="175"/>
      <c r="I56" s="175"/>
      <c r="J56" s="175"/>
      <c r="AZ56" s="174" t="str">
        <f>B56</f>
        <v>1. PODMÍNKY PRO ZPRACOVÁNÍ NABÍDKOVÉ CENY</v>
      </c>
    </row>
    <row r="58" spans="2:52" x14ac:dyDescent="0.2">
      <c r="B58" s="175" t="s">
        <v>73</v>
      </c>
      <c r="C58" s="175"/>
      <c r="D58" s="175"/>
      <c r="E58" s="175"/>
      <c r="F58" s="175"/>
      <c r="G58" s="175"/>
      <c r="H58" s="175"/>
      <c r="I58" s="175"/>
      <c r="J58" s="175"/>
      <c r="AZ58" s="174" t="str">
        <f>B58</f>
        <v xml:space="preserve">        Preambule</v>
      </c>
    </row>
    <row r="60" spans="2:52" ht="51" x14ac:dyDescent="0.2">
      <c r="B60" s="175" t="s">
        <v>74</v>
      </c>
      <c r="C60" s="175"/>
      <c r="D60" s="175"/>
      <c r="E60" s="175"/>
      <c r="F60" s="175"/>
      <c r="G60" s="175"/>
      <c r="H60" s="175"/>
      <c r="I60" s="175"/>
      <c r="J60" s="175"/>
      <c r="AZ60" s="174" t="str">
        <f>B60</f>
        <v>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v>
      </c>
    </row>
    <row r="61" spans="2:52" ht="51" x14ac:dyDescent="0.2">
      <c r="B61" s="175" t="s">
        <v>75</v>
      </c>
      <c r="C61" s="175"/>
      <c r="D61" s="175"/>
      <c r="E61" s="175"/>
      <c r="F61" s="175"/>
      <c r="G61" s="175"/>
      <c r="H61" s="175"/>
      <c r="I61" s="175"/>
      <c r="J61" s="175"/>
      <c r="AZ61" s="174" t="str">
        <f>B61</f>
        <v>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v>
      </c>
    </row>
    <row r="63" spans="2:52" x14ac:dyDescent="0.2">
      <c r="B63" s="175" t="s">
        <v>76</v>
      </c>
      <c r="C63" s="175"/>
      <c r="D63" s="175"/>
      <c r="E63" s="175"/>
      <c r="F63" s="175"/>
      <c r="G63" s="175"/>
      <c r="H63" s="175"/>
      <c r="I63" s="175"/>
      <c r="J63" s="175"/>
      <c r="AZ63" s="174" t="str">
        <f>B63</f>
        <v xml:space="preserve">        Vymezení některých pojmů</v>
      </c>
    </row>
    <row r="66" spans="2:52" x14ac:dyDescent="0.2">
      <c r="B66" s="175" t="s">
        <v>77</v>
      </c>
      <c r="C66" s="175"/>
      <c r="D66" s="175"/>
      <c r="E66" s="175"/>
      <c r="F66" s="175"/>
      <c r="G66" s="175"/>
      <c r="H66" s="175"/>
      <c r="I66" s="175"/>
      <c r="J66" s="175"/>
      <c r="AZ66" s="174" t="str">
        <f>B66</f>
        <v>Pro účely zpracování nabídkové ceny se jsou použity některé pojmy, pod kterými se rozumí:</v>
      </c>
    </row>
    <row r="67" spans="2:52" ht="38.25" x14ac:dyDescent="0.2">
      <c r="B67" s="175" t="s">
        <v>78</v>
      </c>
      <c r="C67" s="175"/>
      <c r="D67" s="175"/>
      <c r="E67" s="175"/>
      <c r="F67" s="175"/>
      <c r="G67" s="175"/>
      <c r="H67" s="175"/>
      <c r="I67" s="175"/>
      <c r="J67" s="175"/>
      <c r="AZ67" s="174" t="str">
        <f>B67</f>
        <v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v>
      </c>
    </row>
    <row r="68" spans="2:52" ht="38.25" x14ac:dyDescent="0.2">
      <c r="B68" s="175" t="s">
        <v>79</v>
      </c>
      <c r="C68" s="175"/>
      <c r="D68" s="175"/>
      <c r="E68" s="175"/>
      <c r="F68" s="175"/>
      <c r="G68" s="175"/>
      <c r="H68" s="175"/>
      <c r="I68" s="175"/>
      <c r="J68" s="175"/>
      <c r="AZ68" s="174" t="str">
        <f>B68</f>
        <v>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v>
      </c>
    </row>
    <row r="69" spans="2:52" ht="51" x14ac:dyDescent="0.2">
      <c r="B69" s="175" t="s">
        <v>80</v>
      </c>
      <c r="C69" s="175"/>
      <c r="D69" s="175"/>
      <c r="E69" s="175"/>
      <c r="F69" s="175"/>
      <c r="G69" s="175"/>
      <c r="H69" s="175"/>
      <c r="I69" s="175"/>
      <c r="J69" s="175"/>
      <c r="AZ69" s="174" t="str">
        <f>B69</f>
        <v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v>
      </c>
    </row>
    <row r="70" spans="2:52" ht="76.5" x14ac:dyDescent="0.2">
      <c r="B70" s="175" t="s">
        <v>81</v>
      </c>
      <c r="C70" s="175"/>
      <c r="D70" s="175"/>
      <c r="E70" s="175"/>
      <c r="F70" s="175"/>
      <c r="G70" s="175"/>
      <c r="H70" s="175"/>
      <c r="I70" s="175"/>
      <c r="J70" s="175"/>
      <c r="AZ70" s="174" t="str">
        <f>B70</f>
        <v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v>
      </c>
    </row>
    <row r="71" spans="2:52" ht="51" x14ac:dyDescent="0.2">
      <c r="B71" s="175" t="s">
        <v>82</v>
      </c>
      <c r="C71" s="175"/>
      <c r="D71" s="175"/>
      <c r="E71" s="175"/>
      <c r="F71" s="175"/>
      <c r="G71" s="175"/>
      <c r="H71" s="175"/>
      <c r="I71" s="175"/>
      <c r="J71" s="175"/>
      <c r="AZ71" s="174" t="str">
        <f>B71</f>
        <v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v>
      </c>
    </row>
    <row r="73" spans="2:52" x14ac:dyDescent="0.2">
      <c r="B73" s="175" t="s">
        <v>83</v>
      </c>
      <c r="C73" s="175"/>
      <c r="D73" s="175"/>
      <c r="E73" s="175"/>
      <c r="F73" s="175"/>
      <c r="G73" s="175"/>
      <c r="H73" s="175"/>
      <c r="I73" s="175"/>
      <c r="J73" s="175"/>
      <c r="AZ73" s="174" t="str">
        <f>B73</f>
        <v xml:space="preserve">        Cenová soustava</v>
      </c>
    </row>
    <row r="75" spans="2:52" x14ac:dyDescent="0.2">
      <c r="B75" s="175" t="s">
        <v>84</v>
      </c>
      <c r="C75" s="175"/>
      <c r="D75" s="175"/>
      <c r="E75" s="175"/>
      <c r="F75" s="175"/>
      <c r="G75" s="175"/>
      <c r="H75" s="175"/>
      <c r="I75" s="175"/>
      <c r="J75" s="175"/>
      <c r="AZ75" s="174" t="str">
        <f>B75</f>
        <v xml:space="preserve">        Použitá cenová soustava</v>
      </c>
    </row>
    <row r="76" spans="2:52" ht="38.25" x14ac:dyDescent="0.2">
      <c r="B76" s="175" t="s">
        <v>85</v>
      </c>
      <c r="C76" s="175"/>
      <c r="D76" s="175"/>
      <c r="E76" s="175"/>
      <c r="F76" s="175"/>
      <c r="G76" s="175"/>
      <c r="H76" s="175"/>
      <c r="I76" s="175"/>
      <c r="J76" s="175"/>
      <c r="AZ76" s="174" t="str">
        <f>B76</f>
        <v>Soupisy stavebních prací, dodávek a služeb jsou zpracovány s použitím cenové soustavy zpracované společností RTS, a.s.. Položky z cenové soustavy mají uveden odkaz na cenovou soustavu včetně označení příslušného ceníku.</v>
      </c>
    </row>
    <row r="78" spans="2:52" x14ac:dyDescent="0.2">
      <c r="B78" s="175" t="s">
        <v>86</v>
      </c>
      <c r="C78" s="175"/>
      <c r="D78" s="175"/>
      <c r="E78" s="175"/>
      <c r="F78" s="175"/>
      <c r="G78" s="175"/>
      <c r="H78" s="175"/>
      <c r="I78" s="175"/>
      <c r="J78" s="175"/>
      <c r="AZ78" s="174" t="str">
        <f>B78</f>
        <v xml:space="preserve">        Technické podmínky</v>
      </c>
    </row>
    <row r="79" spans="2:52" ht="38.25" x14ac:dyDescent="0.2">
      <c r="B79" s="175" t="s">
        <v>87</v>
      </c>
      <c r="C79" s="175"/>
      <c r="D79" s="175"/>
      <c r="E79" s="175"/>
      <c r="F79" s="175"/>
      <c r="G79" s="175"/>
      <c r="H79" s="175"/>
      <c r="I79" s="175"/>
      <c r="J79" s="175"/>
      <c r="AZ79" s="174" t="str">
        <f>B79</f>
        <v>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v>
      </c>
    </row>
    <row r="81" spans="2:52" x14ac:dyDescent="0.2">
      <c r="B81" s="175" t="s">
        <v>88</v>
      </c>
      <c r="C81" s="175"/>
      <c r="D81" s="175"/>
      <c r="E81" s="175"/>
      <c r="F81" s="175"/>
      <c r="G81" s="175"/>
      <c r="H81" s="175"/>
      <c r="I81" s="175"/>
      <c r="J81" s="175"/>
      <c r="AZ81" s="174" t="str">
        <f>B81</f>
        <v>Individuální položky</v>
      </c>
    </row>
    <row r="82" spans="2:52" ht="38.25" x14ac:dyDescent="0.2">
      <c r="B82" s="175" t="s">
        <v>89</v>
      </c>
      <c r="C82" s="175"/>
      <c r="D82" s="175"/>
      <c r="E82" s="175"/>
      <c r="F82" s="175"/>
      <c r="G82" s="175"/>
      <c r="H82" s="175"/>
      <c r="I82" s="175"/>
      <c r="J82" s="175"/>
      <c r="AZ82" s="174" t="str">
        <f>B82</f>
        <v>Položky soupisu prací, které cenová soustava neobsahuje, jsou označeny popisem „vlastní“. Pro tyto položky jsou cenové a technické podmínky definovány jejich popisem, případně odkazem na konkrétní část příslušné dokumentace.</v>
      </c>
    </row>
    <row r="84" spans="2:52" x14ac:dyDescent="0.2">
      <c r="B84" s="175" t="s">
        <v>90</v>
      </c>
      <c r="C84" s="175"/>
      <c r="D84" s="175"/>
      <c r="E84" s="175"/>
      <c r="F84" s="175"/>
      <c r="G84" s="175"/>
      <c r="H84" s="175"/>
      <c r="I84" s="175"/>
      <c r="J84" s="175"/>
      <c r="AZ84" s="174" t="str">
        <f>B84</f>
        <v xml:space="preserve">        Závaznost a změna soupisu</v>
      </c>
    </row>
    <row r="86" spans="2:52" x14ac:dyDescent="0.2">
      <c r="B86" s="175" t="s">
        <v>91</v>
      </c>
      <c r="C86" s="175"/>
      <c r="D86" s="175"/>
      <c r="E86" s="175"/>
      <c r="F86" s="175"/>
      <c r="G86" s="175"/>
      <c r="H86" s="175"/>
      <c r="I86" s="175"/>
      <c r="J86" s="175"/>
      <c r="AZ86" s="174" t="str">
        <f>B86</f>
        <v xml:space="preserve">        Závaznost soupisu</v>
      </c>
    </row>
    <row r="87" spans="2:52" ht="38.25" x14ac:dyDescent="0.2">
      <c r="B87" s="175" t="s">
        <v>92</v>
      </c>
      <c r="C87" s="175"/>
      <c r="D87" s="175"/>
      <c r="E87" s="175"/>
      <c r="F87" s="175"/>
      <c r="G87" s="175"/>
      <c r="H87" s="175"/>
      <c r="I87" s="175"/>
      <c r="J87" s="175"/>
      <c r="AZ87" s="174" t="str">
        <f>B87</f>
        <v>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v>
      </c>
    </row>
    <row r="89" spans="2:52" x14ac:dyDescent="0.2">
      <c r="B89" s="175" t="s">
        <v>93</v>
      </c>
      <c r="C89" s="175"/>
      <c r="D89" s="175"/>
      <c r="E89" s="175"/>
      <c r="F89" s="175"/>
      <c r="G89" s="175"/>
      <c r="H89" s="175"/>
      <c r="I89" s="175"/>
      <c r="J89" s="175"/>
      <c r="AZ89" s="174" t="str">
        <f>B89</f>
        <v xml:space="preserve">        Zvláštní podmínky pro stanovení nabídkové ceny</v>
      </c>
    </row>
    <row r="91" spans="2:52" x14ac:dyDescent="0.2">
      <c r="B91" s="175" t="s">
        <v>94</v>
      </c>
      <c r="C91" s="175"/>
      <c r="D91" s="175"/>
      <c r="E91" s="175"/>
      <c r="F91" s="175"/>
      <c r="G91" s="175"/>
      <c r="H91" s="175"/>
      <c r="I91" s="175"/>
      <c r="J91" s="175"/>
      <c r="AZ91" s="174" t="str">
        <f>B91</f>
        <v xml:space="preserve">        Přeprava vybouraných hmot, suti a vytěžené zeminy</v>
      </c>
    </row>
    <row r="92" spans="2:52" ht="76.5" x14ac:dyDescent="0.2">
      <c r="B92" s="175" t="s">
        <v>95</v>
      </c>
      <c r="C92" s="175"/>
      <c r="D92" s="175"/>
      <c r="E92" s="175"/>
      <c r="F92" s="175"/>
      <c r="G92" s="175"/>
      <c r="H92" s="175"/>
      <c r="I92" s="175"/>
      <c r="J92" s="175"/>
      <c r="AZ92" s="174" t="str">
        <f>B92</f>
        <v>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v>
      </c>
    </row>
    <row r="94" spans="2:52" x14ac:dyDescent="0.2">
      <c r="B94" s="175" t="s">
        <v>96</v>
      </c>
      <c r="C94" s="175"/>
      <c r="D94" s="175"/>
      <c r="E94" s="175"/>
      <c r="F94" s="175"/>
      <c r="G94" s="175"/>
      <c r="H94" s="175"/>
      <c r="I94" s="175"/>
      <c r="J94" s="175"/>
      <c r="AZ94" s="174" t="str">
        <f>B94</f>
        <v xml:space="preserve">        Vnitrostaveništní přesun stavebního materiálu</v>
      </c>
    </row>
    <row r="95" spans="2:52" ht="51" x14ac:dyDescent="0.2">
      <c r="B95" s="175" t="s">
        <v>97</v>
      </c>
      <c r="C95" s="175"/>
      <c r="D95" s="175"/>
      <c r="E95" s="175"/>
      <c r="F95" s="175"/>
      <c r="G95" s="175"/>
      <c r="H95" s="175"/>
      <c r="I95" s="175"/>
      <c r="J95" s="175"/>
      <c r="AZ95" s="174" t="str">
        <f>B95</f>
        <v>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v>
      </c>
    </row>
    <row r="96" spans="2:52" ht="51" x14ac:dyDescent="0.2">
      <c r="B96" s="175" t="s">
        <v>98</v>
      </c>
      <c r="C96" s="175"/>
      <c r="D96" s="175"/>
      <c r="E96" s="175"/>
      <c r="F96" s="175"/>
      <c r="G96" s="175"/>
      <c r="H96" s="175"/>
      <c r="I96" s="175"/>
      <c r="J96" s="175"/>
      <c r="AZ96" s="174" t="str">
        <f>B96</f>
        <v>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v>
      </c>
    </row>
    <row r="98" spans="2:52" x14ac:dyDescent="0.2">
      <c r="B98" s="175" t="s">
        <v>99</v>
      </c>
      <c r="C98" s="175"/>
      <c r="D98" s="175"/>
      <c r="E98" s="175"/>
      <c r="F98" s="175"/>
      <c r="G98" s="175"/>
      <c r="H98" s="175"/>
      <c r="I98" s="175"/>
      <c r="J98" s="175"/>
      <c r="AZ98" s="174" t="str">
        <f>B98</f>
        <v xml:space="preserve">        Příplatky za ztížené podmínky prací</v>
      </c>
    </row>
    <row r="99" spans="2:52" ht="25.5" x14ac:dyDescent="0.2">
      <c r="B99" s="175" t="s">
        <v>100</v>
      </c>
      <c r="C99" s="175"/>
      <c r="D99" s="175"/>
      <c r="E99" s="175"/>
      <c r="F99" s="175"/>
      <c r="G99" s="175"/>
      <c r="H99" s="175"/>
      <c r="I99" s="175"/>
      <c r="J99" s="175"/>
      <c r="AZ99" s="174" t="str">
        <f>B99</f>
        <v>Pokud soupis položku příplatku za ztížené podmínky obsahuje, je dodavatel povinen ji ocenit bez ohledu na to, že tento příplatek dodavatel standardně neuplatňuje.</v>
      </c>
    </row>
    <row r="101" spans="2:52" x14ac:dyDescent="0.2">
      <c r="B101" s="175" t="s">
        <v>101</v>
      </c>
      <c r="C101" s="175"/>
      <c r="D101" s="175"/>
      <c r="E101" s="175"/>
      <c r="F101" s="175"/>
      <c r="G101" s="175"/>
      <c r="H101" s="175"/>
      <c r="I101" s="175"/>
      <c r="J101" s="175"/>
      <c r="AZ101" s="174" t="str">
        <f>B101</f>
        <v xml:space="preserve">        Vedlejší a ostatní náklady</v>
      </c>
    </row>
    <row r="102" spans="2:52" ht="25.5" x14ac:dyDescent="0.2">
      <c r="B102" s="175" t="s">
        <v>102</v>
      </c>
      <c r="C102" s="175"/>
      <c r="D102" s="175"/>
      <c r="E102" s="175"/>
      <c r="F102" s="175"/>
      <c r="G102" s="175"/>
      <c r="H102" s="175"/>
      <c r="I102" s="175"/>
      <c r="J102" s="175"/>
      <c r="AZ102" s="174" t="str">
        <f>B102</f>
        <v>Tyto náklady jsou popsány v samostatném soupisu stavebních prací, dodávek a služeb s tím, že dodavatel je povinen v rámci těchto nákladů ocenit všechny definované náklady souhrnně pro celou stavbu.</v>
      </c>
    </row>
    <row r="106" spans="2:52" x14ac:dyDescent="0.2">
      <c r="B106" s="175" t="s">
        <v>103</v>
      </c>
      <c r="C106" s="175"/>
      <c r="D106" s="175"/>
      <c r="E106" s="175"/>
      <c r="F106" s="175"/>
      <c r="G106" s="175"/>
      <c r="H106" s="175"/>
      <c r="I106" s="175"/>
      <c r="J106" s="175"/>
      <c r="AZ106" s="174" t="str">
        <f>B106</f>
        <v>2. SPECIFICKÉ PODMÍNKY PRO ZPRACOVÁNÍ NABÍDKOVÉ CENY</v>
      </c>
    </row>
    <row r="108" spans="2:52" x14ac:dyDescent="0.2">
      <c r="B108" s="175" t="s">
        <v>104</v>
      </c>
      <c r="C108" s="175"/>
      <c r="D108" s="175"/>
      <c r="E108" s="175"/>
      <c r="F108" s="175"/>
      <c r="G108" s="175"/>
      <c r="H108" s="175"/>
      <c r="I108" s="175"/>
      <c r="J108" s="175"/>
      <c r="AZ108" s="174" t="str">
        <f>B108</f>
        <v>Zde doplní zpracovatel soupisu  případná specifika týkající se konkrétní zakázky.</v>
      </c>
    </row>
    <row r="111" spans="2:52" x14ac:dyDescent="0.2">
      <c r="B111" s="175" t="s">
        <v>105</v>
      </c>
      <c r="C111" s="175"/>
      <c r="D111" s="175"/>
      <c r="E111" s="175"/>
      <c r="F111" s="175"/>
      <c r="G111" s="175"/>
      <c r="H111" s="175"/>
      <c r="I111" s="175"/>
      <c r="J111" s="175"/>
      <c r="AZ111" s="174" t="str">
        <f>B111</f>
        <v>3. ELEKTRONICKÁ PODOBA SOUPISU</v>
      </c>
    </row>
    <row r="113" spans="1:52" x14ac:dyDescent="0.2">
      <c r="B113" s="175" t="s">
        <v>106</v>
      </c>
      <c r="C113" s="175"/>
      <c r="D113" s="175"/>
      <c r="E113" s="175"/>
      <c r="F113" s="175"/>
      <c r="G113" s="175"/>
      <c r="H113" s="175"/>
      <c r="I113" s="175"/>
      <c r="J113" s="175"/>
      <c r="AZ113" s="174" t="str">
        <f>B113</f>
        <v xml:space="preserve">        Elektronická podoba soupisu</v>
      </c>
    </row>
    <row r="114" spans="1:52" ht="25.5" x14ac:dyDescent="0.2">
      <c r="B114" s="175" t="s">
        <v>107</v>
      </c>
      <c r="C114" s="175"/>
      <c r="D114" s="175"/>
      <c r="E114" s="175"/>
      <c r="F114" s="175"/>
      <c r="G114" s="175"/>
      <c r="H114" s="175"/>
      <c r="I114" s="175"/>
      <c r="J114" s="175"/>
      <c r="AZ114" s="174" t="str">
        <f>B114</f>
        <v>V souladu se zákonem jsou předložené soupisy zpracovány i v elektronické podobě.  Elektronickou podobou soupisu stavebních prací, dodávek a služeb je formát MS EXCEL.</v>
      </c>
    </row>
    <row r="115" spans="1:52" x14ac:dyDescent="0.2">
      <c r="B115" s="175" t="s">
        <v>108</v>
      </c>
      <c r="C115" s="175"/>
      <c r="D115" s="175"/>
      <c r="E115" s="175"/>
      <c r="F115" s="175"/>
      <c r="G115" s="175"/>
      <c r="H115" s="175"/>
      <c r="I115" s="175"/>
      <c r="J115" s="175"/>
      <c r="AZ115" s="174" t="str">
        <f>B115</f>
        <v>Popis formátu soupisu odpovídá svou strukturou vzorovému soupisu volně dostupnému na internetové adrese:</v>
      </c>
    </row>
    <row r="117" spans="1:52" x14ac:dyDescent="0.2">
      <c r="B117" s="175" t="s">
        <v>109</v>
      </c>
      <c r="C117" s="175"/>
      <c r="D117" s="175"/>
      <c r="E117" s="175"/>
      <c r="F117" s="175"/>
      <c r="G117" s="175"/>
      <c r="H117" s="175"/>
      <c r="I117" s="175"/>
      <c r="J117" s="175"/>
      <c r="AZ117" s="174" t="str">
        <f>B117</f>
        <v>www.stavebnionline.cz/soupis</v>
      </c>
    </row>
    <row r="119" spans="1:52" x14ac:dyDescent="0.2">
      <c r="B119" s="175" t="s">
        <v>110</v>
      </c>
      <c r="C119" s="175"/>
      <c r="D119" s="175"/>
      <c r="E119" s="175"/>
      <c r="F119" s="175"/>
      <c r="G119" s="175"/>
      <c r="H119" s="175"/>
      <c r="I119" s="175"/>
      <c r="J119" s="175"/>
      <c r="AZ119" s="174" t="str">
        <f>B119</f>
        <v xml:space="preserve">        Zpracování elektronické podoby soupisu</v>
      </c>
    </row>
    <row r="120" spans="1:52" ht="51" x14ac:dyDescent="0.2">
      <c r="B120" s="175" t="s">
        <v>111</v>
      </c>
      <c r="C120" s="175"/>
      <c r="D120" s="175"/>
      <c r="E120" s="175"/>
      <c r="F120" s="175"/>
      <c r="G120" s="175"/>
      <c r="H120" s="175"/>
      <c r="I120" s="175"/>
      <c r="J120" s="175"/>
      <c r="AZ120" s="174" t="str">
        <f>B120</f>
        <v>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v>
      </c>
    </row>
    <row r="122" spans="1:52" x14ac:dyDescent="0.2">
      <c r="B122" s="175" t="s">
        <v>112</v>
      </c>
      <c r="C122" s="175"/>
      <c r="D122" s="175"/>
      <c r="E122" s="175"/>
      <c r="F122" s="175"/>
      <c r="G122" s="175"/>
      <c r="H122" s="175"/>
      <c r="I122" s="175"/>
      <c r="J122" s="175"/>
      <c r="AZ122" s="174" t="str">
        <f>B122</f>
        <v xml:space="preserve">        Jiný formát soupisu</v>
      </c>
    </row>
    <row r="123" spans="1:52" ht="38.25" x14ac:dyDescent="0.2">
      <c r="B123" s="175" t="s">
        <v>113</v>
      </c>
      <c r="C123" s="175"/>
      <c r="D123" s="175"/>
      <c r="E123" s="175"/>
      <c r="F123" s="175"/>
      <c r="G123" s="175"/>
      <c r="H123" s="175"/>
      <c r="I123" s="175"/>
      <c r="J123" s="175"/>
      <c r="AZ123" s="174" t="str">
        <f>B123</f>
        <v>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v>
      </c>
    </row>
    <row r="125" spans="1:52" x14ac:dyDescent="0.2">
      <c r="B125" s="175" t="s">
        <v>114</v>
      </c>
      <c r="C125" s="175"/>
      <c r="D125" s="175"/>
      <c r="E125" s="175"/>
      <c r="F125" s="175"/>
      <c r="G125" s="175"/>
      <c r="H125" s="175"/>
      <c r="I125" s="175"/>
      <c r="J125" s="175"/>
      <c r="AZ125" s="174" t="str">
        <f>B125</f>
        <v xml:space="preserve">        Závěrečné ustanovení</v>
      </c>
    </row>
    <row r="126" spans="1:52" x14ac:dyDescent="0.2">
      <c r="B126" s="175" t="s">
        <v>115</v>
      </c>
      <c r="C126" s="175"/>
      <c r="D126" s="175"/>
      <c r="E126" s="175"/>
      <c r="F126" s="175"/>
      <c r="G126" s="175"/>
      <c r="H126" s="175"/>
      <c r="I126" s="175"/>
      <c r="J126" s="175"/>
      <c r="AZ126" s="174" t="str">
        <f>B126</f>
        <v>Ostatní podmínky vztahující se ke zpracování nabídkové ceny jsou uvedeny v zadávací dokumentaci.</v>
      </c>
    </row>
    <row r="127" spans="1:52" x14ac:dyDescent="0.2">
      <c r="A127" t="s">
        <v>116</v>
      </c>
      <c r="B127" t="s">
        <v>117</v>
      </c>
    </row>
    <row r="128" spans="1:52" x14ac:dyDescent="0.2">
      <c r="A128" t="s">
        <v>118</v>
      </c>
      <c r="B128" t="s">
        <v>119</v>
      </c>
    </row>
    <row r="129" spans="1:10" x14ac:dyDescent="0.2">
      <c r="A129" t="s">
        <v>116</v>
      </c>
      <c r="B129" t="s">
        <v>120</v>
      </c>
    </row>
    <row r="130" spans="1:10" x14ac:dyDescent="0.2">
      <c r="A130" t="s">
        <v>118</v>
      </c>
      <c r="B130" t="s">
        <v>121</v>
      </c>
    </row>
    <row r="133" spans="1:10" ht="15.75" x14ac:dyDescent="0.25">
      <c r="B133" s="176" t="s">
        <v>122</v>
      </c>
    </row>
    <row r="135" spans="1:10" ht="25.5" customHeight="1" x14ac:dyDescent="0.2">
      <c r="A135" s="178"/>
      <c r="B135" s="181" t="s">
        <v>17</v>
      </c>
      <c r="C135" s="181" t="s">
        <v>5</v>
      </c>
      <c r="D135" s="182"/>
      <c r="E135" s="182"/>
      <c r="F135" s="183" t="s">
        <v>123</v>
      </c>
      <c r="G135" s="183"/>
      <c r="H135" s="183"/>
      <c r="I135" s="183" t="s">
        <v>29</v>
      </c>
      <c r="J135" s="183" t="s">
        <v>0</v>
      </c>
    </row>
    <row r="136" spans="1:10" ht="36.75" customHeight="1" x14ac:dyDescent="0.2">
      <c r="A136" s="179"/>
      <c r="B136" s="184" t="s">
        <v>124</v>
      </c>
      <c r="C136" s="185" t="s">
        <v>125</v>
      </c>
      <c r="D136" s="186"/>
      <c r="E136" s="186"/>
      <c r="F136" s="193" t="s">
        <v>24</v>
      </c>
      <c r="G136" s="194"/>
      <c r="H136" s="194"/>
      <c r="I136" s="194">
        <f>'001 001 Pol'!G8</f>
        <v>0</v>
      </c>
      <c r="J136" s="190" t="str">
        <f>IF(I162=0,"",I136/I162*100)</f>
        <v/>
      </c>
    </row>
    <row r="137" spans="1:10" ht="36.75" customHeight="1" x14ac:dyDescent="0.2">
      <c r="A137" s="179"/>
      <c r="B137" s="184" t="s">
        <v>126</v>
      </c>
      <c r="C137" s="185" t="s">
        <v>127</v>
      </c>
      <c r="D137" s="186"/>
      <c r="E137" s="186"/>
      <c r="F137" s="193" t="s">
        <v>24</v>
      </c>
      <c r="G137" s="194"/>
      <c r="H137" s="194"/>
      <c r="I137" s="194">
        <f>'001 001 Pol'!G16</f>
        <v>0</v>
      </c>
      <c r="J137" s="190" t="str">
        <f>IF(I162=0,"",I137/I162*100)</f>
        <v/>
      </c>
    </row>
    <row r="138" spans="1:10" ht="36.75" customHeight="1" x14ac:dyDescent="0.2">
      <c r="A138" s="179"/>
      <c r="B138" s="184" t="s">
        <v>128</v>
      </c>
      <c r="C138" s="185" t="s">
        <v>129</v>
      </c>
      <c r="D138" s="186"/>
      <c r="E138" s="186"/>
      <c r="F138" s="193" t="s">
        <v>24</v>
      </c>
      <c r="G138" s="194"/>
      <c r="H138" s="194"/>
      <c r="I138" s="194">
        <f>'001 001 Pol'!G19</f>
        <v>0</v>
      </c>
      <c r="J138" s="190" t="str">
        <f>IF(I162=0,"",I138/I162*100)</f>
        <v/>
      </c>
    </row>
    <row r="139" spans="1:10" ht="36.75" customHeight="1" x14ac:dyDescent="0.2">
      <c r="A139" s="179"/>
      <c r="B139" s="184" t="s">
        <v>130</v>
      </c>
      <c r="C139" s="185" t="s">
        <v>131</v>
      </c>
      <c r="D139" s="186"/>
      <c r="E139" s="186"/>
      <c r="F139" s="193" t="s">
        <v>24</v>
      </c>
      <c r="G139" s="194"/>
      <c r="H139" s="194"/>
      <c r="I139" s="194">
        <f>'001 001 Pol'!G38</f>
        <v>0</v>
      </c>
      <c r="J139" s="190" t="str">
        <f>IF(I162=0,"",I139/I162*100)</f>
        <v/>
      </c>
    </row>
    <row r="140" spans="1:10" ht="36.75" customHeight="1" x14ac:dyDescent="0.2">
      <c r="A140" s="179"/>
      <c r="B140" s="184" t="s">
        <v>132</v>
      </c>
      <c r="C140" s="185" t="s">
        <v>133</v>
      </c>
      <c r="D140" s="186"/>
      <c r="E140" s="186"/>
      <c r="F140" s="193" t="s">
        <v>24</v>
      </c>
      <c r="G140" s="194"/>
      <c r="H140" s="194"/>
      <c r="I140" s="194">
        <f>'001 001 Pol'!G56</f>
        <v>0</v>
      </c>
      <c r="J140" s="190" t="str">
        <f>IF(I162=0,"",I140/I162*100)</f>
        <v/>
      </c>
    </row>
    <row r="141" spans="1:10" ht="36.75" customHeight="1" x14ac:dyDescent="0.2">
      <c r="A141" s="179"/>
      <c r="B141" s="184" t="s">
        <v>134</v>
      </c>
      <c r="C141" s="185" t="s">
        <v>135</v>
      </c>
      <c r="D141" s="186"/>
      <c r="E141" s="186"/>
      <c r="F141" s="193" t="s">
        <v>24</v>
      </c>
      <c r="G141" s="194"/>
      <c r="H141" s="194"/>
      <c r="I141" s="194">
        <f>'001 001 Pol'!G59</f>
        <v>0</v>
      </c>
      <c r="J141" s="190" t="str">
        <f>IF(I162=0,"",I141/I162*100)</f>
        <v/>
      </c>
    </row>
    <row r="142" spans="1:10" ht="36.75" customHeight="1" x14ac:dyDescent="0.2">
      <c r="A142" s="179"/>
      <c r="B142" s="184" t="s">
        <v>136</v>
      </c>
      <c r="C142" s="185" t="s">
        <v>137</v>
      </c>
      <c r="D142" s="186"/>
      <c r="E142" s="186"/>
      <c r="F142" s="193" t="s">
        <v>24</v>
      </c>
      <c r="G142" s="194"/>
      <c r="H142" s="194"/>
      <c r="I142" s="194">
        <f>'001 001 Pol'!G61</f>
        <v>0</v>
      </c>
      <c r="J142" s="190" t="str">
        <f>IF(I162=0,"",I142/I162*100)</f>
        <v/>
      </c>
    </row>
    <row r="143" spans="1:10" ht="36.75" customHeight="1" x14ac:dyDescent="0.2">
      <c r="A143" s="179"/>
      <c r="B143" s="184" t="s">
        <v>138</v>
      </c>
      <c r="C143" s="185" t="s">
        <v>139</v>
      </c>
      <c r="D143" s="186"/>
      <c r="E143" s="186"/>
      <c r="F143" s="193" t="s">
        <v>24</v>
      </c>
      <c r="G143" s="194"/>
      <c r="H143" s="194"/>
      <c r="I143" s="194">
        <f>'001 001 Pol'!G74</f>
        <v>0</v>
      </c>
      <c r="J143" s="190" t="str">
        <f>IF(I162=0,"",I143/I162*100)</f>
        <v/>
      </c>
    </row>
    <row r="144" spans="1:10" ht="36.75" customHeight="1" x14ac:dyDescent="0.2">
      <c r="A144" s="179"/>
      <c r="B144" s="184" t="s">
        <v>140</v>
      </c>
      <c r="C144" s="185" t="s">
        <v>141</v>
      </c>
      <c r="D144" s="186"/>
      <c r="E144" s="186"/>
      <c r="F144" s="193" t="s">
        <v>24</v>
      </c>
      <c r="G144" s="194"/>
      <c r="H144" s="194"/>
      <c r="I144" s="194">
        <f>'001 001 Pol'!G77</f>
        <v>0</v>
      </c>
      <c r="J144" s="190" t="str">
        <f>IF(I162=0,"",I144/I162*100)</f>
        <v/>
      </c>
    </row>
    <row r="145" spans="1:10" ht="36.75" customHeight="1" x14ac:dyDescent="0.2">
      <c r="A145" s="179"/>
      <c r="B145" s="184" t="s">
        <v>142</v>
      </c>
      <c r="C145" s="185" t="s">
        <v>143</v>
      </c>
      <c r="D145" s="186"/>
      <c r="E145" s="186"/>
      <c r="F145" s="193" t="s">
        <v>24</v>
      </c>
      <c r="G145" s="194"/>
      <c r="H145" s="194"/>
      <c r="I145" s="194">
        <f>'001 001 Pol'!G108</f>
        <v>0</v>
      </c>
      <c r="J145" s="190" t="str">
        <f>IF(I162=0,"",I145/I162*100)</f>
        <v/>
      </c>
    </row>
    <row r="146" spans="1:10" ht="36.75" customHeight="1" x14ac:dyDescent="0.2">
      <c r="A146" s="179"/>
      <c r="B146" s="184" t="s">
        <v>144</v>
      </c>
      <c r="C146" s="185" t="s">
        <v>145</v>
      </c>
      <c r="D146" s="186"/>
      <c r="E146" s="186"/>
      <c r="F146" s="193" t="s">
        <v>25</v>
      </c>
      <c r="G146" s="194"/>
      <c r="H146" s="194"/>
      <c r="I146" s="194">
        <f>'001 001 Pol'!G114</f>
        <v>0</v>
      </c>
      <c r="J146" s="190" t="str">
        <f>IF(I162=0,"",I146/I162*100)</f>
        <v/>
      </c>
    </row>
    <row r="147" spans="1:10" ht="36.75" customHeight="1" x14ac:dyDescent="0.2">
      <c r="A147" s="179"/>
      <c r="B147" s="184" t="s">
        <v>146</v>
      </c>
      <c r="C147" s="185" t="s">
        <v>147</v>
      </c>
      <c r="D147" s="186"/>
      <c r="E147" s="186"/>
      <c r="F147" s="193" t="s">
        <v>25</v>
      </c>
      <c r="G147" s="194"/>
      <c r="H147" s="194"/>
      <c r="I147" s="194">
        <f>'001 001 Pol'!G135</f>
        <v>0</v>
      </c>
      <c r="J147" s="190" t="str">
        <f>IF(I162=0,"",I147/I162*100)</f>
        <v/>
      </c>
    </row>
    <row r="148" spans="1:10" ht="36.75" customHeight="1" x14ac:dyDescent="0.2">
      <c r="A148" s="179"/>
      <c r="B148" s="184" t="s">
        <v>148</v>
      </c>
      <c r="C148" s="185" t="s">
        <v>149</v>
      </c>
      <c r="D148" s="186"/>
      <c r="E148" s="186"/>
      <c r="F148" s="193" t="s">
        <v>25</v>
      </c>
      <c r="G148" s="194"/>
      <c r="H148" s="194"/>
      <c r="I148" s="194">
        <f>'001 001 Pol'!G162</f>
        <v>0</v>
      </c>
      <c r="J148" s="190" t="str">
        <f>IF(I162=0,"",I148/I162*100)</f>
        <v/>
      </c>
    </row>
    <row r="149" spans="1:10" ht="36.75" customHeight="1" x14ac:dyDescent="0.2">
      <c r="A149" s="179"/>
      <c r="B149" s="184" t="s">
        <v>150</v>
      </c>
      <c r="C149" s="185" t="s">
        <v>151</v>
      </c>
      <c r="D149" s="186"/>
      <c r="E149" s="186"/>
      <c r="F149" s="193" t="s">
        <v>25</v>
      </c>
      <c r="G149" s="194"/>
      <c r="H149" s="194"/>
      <c r="I149" s="194">
        <f>'001 001 Pol'!G177</f>
        <v>0</v>
      </c>
      <c r="J149" s="190" t="str">
        <f>IF(I162=0,"",I149/I162*100)</f>
        <v/>
      </c>
    </row>
    <row r="150" spans="1:10" ht="36.75" customHeight="1" x14ac:dyDescent="0.2">
      <c r="A150" s="179"/>
      <c r="B150" s="184" t="s">
        <v>152</v>
      </c>
      <c r="C150" s="185" t="s">
        <v>153</v>
      </c>
      <c r="D150" s="186"/>
      <c r="E150" s="186"/>
      <c r="F150" s="193" t="s">
        <v>25</v>
      </c>
      <c r="G150" s="194"/>
      <c r="H150" s="194"/>
      <c r="I150" s="194">
        <f>'001 001 Pol'!G193</f>
        <v>0</v>
      </c>
      <c r="J150" s="190" t="str">
        <f>IF(I162=0,"",I150/I162*100)</f>
        <v/>
      </c>
    </row>
    <row r="151" spans="1:10" ht="36.75" customHeight="1" x14ac:dyDescent="0.2">
      <c r="A151" s="179"/>
      <c r="B151" s="184" t="s">
        <v>154</v>
      </c>
      <c r="C151" s="185" t="s">
        <v>155</v>
      </c>
      <c r="D151" s="186"/>
      <c r="E151" s="186"/>
      <c r="F151" s="193" t="s">
        <v>25</v>
      </c>
      <c r="G151" s="194"/>
      <c r="H151" s="194"/>
      <c r="I151" s="194">
        <f>'001 001 Pol'!G213</f>
        <v>0</v>
      </c>
      <c r="J151" s="190" t="str">
        <f>IF(I162=0,"",I151/I162*100)</f>
        <v/>
      </c>
    </row>
    <row r="152" spans="1:10" ht="36.75" customHeight="1" x14ac:dyDescent="0.2">
      <c r="A152" s="179"/>
      <c r="B152" s="184" t="s">
        <v>156</v>
      </c>
      <c r="C152" s="185" t="s">
        <v>157</v>
      </c>
      <c r="D152" s="186"/>
      <c r="E152" s="186"/>
      <c r="F152" s="193" t="s">
        <v>25</v>
      </c>
      <c r="G152" s="194"/>
      <c r="H152" s="194"/>
      <c r="I152" s="194">
        <f>'001 001 Pol'!G249</f>
        <v>0</v>
      </c>
      <c r="J152" s="190" t="str">
        <f>IF(I162=0,"",I152/I162*100)</f>
        <v/>
      </c>
    </row>
    <row r="153" spans="1:10" ht="36.75" customHeight="1" x14ac:dyDescent="0.2">
      <c r="A153" s="179"/>
      <c r="B153" s="184" t="s">
        <v>158</v>
      </c>
      <c r="C153" s="185" t="s">
        <v>159</v>
      </c>
      <c r="D153" s="186"/>
      <c r="E153" s="186"/>
      <c r="F153" s="193" t="s">
        <v>25</v>
      </c>
      <c r="G153" s="194"/>
      <c r="H153" s="194"/>
      <c r="I153" s="194">
        <f>'001 001 Pol'!G257</f>
        <v>0</v>
      </c>
      <c r="J153" s="190" t="str">
        <f>IF(I162=0,"",I153/I162*100)</f>
        <v/>
      </c>
    </row>
    <row r="154" spans="1:10" ht="36.75" customHeight="1" x14ac:dyDescent="0.2">
      <c r="A154" s="179"/>
      <c r="B154" s="184" t="s">
        <v>160</v>
      </c>
      <c r="C154" s="185" t="s">
        <v>161</v>
      </c>
      <c r="D154" s="186"/>
      <c r="E154" s="186"/>
      <c r="F154" s="193" t="s">
        <v>25</v>
      </c>
      <c r="G154" s="194"/>
      <c r="H154" s="194"/>
      <c r="I154" s="194">
        <f>'001 001 Pol'!G263</f>
        <v>0</v>
      </c>
      <c r="J154" s="190" t="str">
        <f>IF(I162=0,"",I154/I162*100)</f>
        <v/>
      </c>
    </row>
    <row r="155" spans="1:10" ht="36.75" customHeight="1" x14ac:dyDescent="0.2">
      <c r="A155" s="179"/>
      <c r="B155" s="184" t="s">
        <v>162</v>
      </c>
      <c r="C155" s="185" t="s">
        <v>163</v>
      </c>
      <c r="D155" s="186"/>
      <c r="E155" s="186"/>
      <c r="F155" s="193" t="s">
        <v>25</v>
      </c>
      <c r="G155" s="194"/>
      <c r="H155" s="194"/>
      <c r="I155" s="194">
        <f>'001 001 Pol'!G288</f>
        <v>0</v>
      </c>
      <c r="J155" s="190" t="str">
        <f>IF(I162=0,"",I155/I162*100)</f>
        <v/>
      </c>
    </row>
    <row r="156" spans="1:10" ht="36.75" customHeight="1" x14ac:dyDescent="0.2">
      <c r="A156" s="179"/>
      <c r="B156" s="184" t="s">
        <v>164</v>
      </c>
      <c r="C156" s="185" t="s">
        <v>165</v>
      </c>
      <c r="D156" s="186"/>
      <c r="E156" s="186"/>
      <c r="F156" s="193" t="s">
        <v>25</v>
      </c>
      <c r="G156" s="194"/>
      <c r="H156" s="194"/>
      <c r="I156" s="194">
        <f>'001 001 Pol'!G292</f>
        <v>0</v>
      </c>
      <c r="J156" s="190" t="str">
        <f>IF(I162=0,"",I156/I162*100)</f>
        <v/>
      </c>
    </row>
    <row r="157" spans="1:10" ht="36.75" customHeight="1" x14ac:dyDescent="0.2">
      <c r="A157" s="179"/>
      <c r="B157" s="184" t="s">
        <v>166</v>
      </c>
      <c r="C157" s="185" t="s">
        <v>167</v>
      </c>
      <c r="D157" s="186"/>
      <c r="E157" s="186"/>
      <c r="F157" s="193" t="s">
        <v>26</v>
      </c>
      <c r="G157" s="194"/>
      <c r="H157" s="194"/>
      <c r="I157" s="194">
        <f>'001 001 Pol'!G300</f>
        <v>0</v>
      </c>
      <c r="J157" s="190" t="str">
        <f>IF(I162=0,"",I157/I162*100)</f>
        <v/>
      </c>
    </row>
    <row r="158" spans="1:10" ht="36.75" customHeight="1" x14ac:dyDescent="0.2">
      <c r="A158" s="179"/>
      <c r="B158" s="184" t="s">
        <v>168</v>
      </c>
      <c r="C158" s="185" t="s">
        <v>169</v>
      </c>
      <c r="D158" s="186"/>
      <c r="E158" s="186"/>
      <c r="F158" s="193" t="s">
        <v>26</v>
      </c>
      <c r="G158" s="194"/>
      <c r="H158" s="194"/>
      <c r="I158" s="194">
        <f>'001 001 Pol'!G354</f>
        <v>0</v>
      </c>
      <c r="J158" s="190" t="str">
        <f>IF(I162=0,"",I158/I162*100)</f>
        <v/>
      </c>
    </row>
    <row r="159" spans="1:10" ht="36.75" customHeight="1" x14ac:dyDescent="0.2">
      <c r="A159" s="179"/>
      <c r="B159" s="184" t="s">
        <v>170</v>
      </c>
      <c r="C159" s="185" t="s">
        <v>171</v>
      </c>
      <c r="D159" s="186"/>
      <c r="E159" s="186"/>
      <c r="F159" s="193" t="s">
        <v>172</v>
      </c>
      <c r="G159" s="194"/>
      <c r="H159" s="194"/>
      <c r="I159" s="194">
        <f>'001 001 Pol'!G367</f>
        <v>0</v>
      </c>
      <c r="J159" s="190" t="str">
        <f>IF(I162=0,"",I159/I162*100)</f>
        <v/>
      </c>
    </row>
    <row r="160" spans="1:10" ht="36.75" customHeight="1" x14ac:dyDescent="0.2">
      <c r="A160" s="179"/>
      <c r="B160" s="184" t="s">
        <v>173</v>
      </c>
      <c r="C160" s="185" t="s">
        <v>27</v>
      </c>
      <c r="D160" s="186"/>
      <c r="E160" s="186"/>
      <c r="F160" s="193" t="s">
        <v>173</v>
      </c>
      <c r="G160" s="194"/>
      <c r="H160" s="194"/>
      <c r="I160" s="194">
        <f>'VRN 002 Naklady'!G8</f>
        <v>0</v>
      </c>
      <c r="J160" s="190" t="str">
        <f>IF(I162=0,"",I160/I162*100)</f>
        <v/>
      </c>
    </row>
    <row r="161" spans="1:10" ht="36.75" customHeight="1" x14ac:dyDescent="0.2">
      <c r="A161" s="179"/>
      <c r="B161" s="184" t="s">
        <v>174</v>
      </c>
      <c r="C161" s="185" t="s">
        <v>28</v>
      </c>
      <c r="D161" s="186"/>
      <c r="E161" s="186"/>
      <c r="F161" s="193" t="s">
        <v>174</v>
      </c>
      <c r="G161" s="194"/>
      <c r="H161" s="194"/>
      <c r="I161" s="194">
        <f>'VRN 002 Naklady'!G13</f>
        <v>0</v>
      </c>
      <c r="J161" s="190" t="str">
        <f>IF(I162=0,"",I161/I162*100)</f>
        <v/>
      </c>
    </row>
    <row r="162" spans="1:10" ht="25.5" customHeight="1" x14ac:dyDescent="0.2">
      <c r="A162" s="180"/>
      <c r="B162" s="187" t="s">
        <v>1</v>
      </c>
      <c r="C162" s="188"/>
      <c r="D162" s="189"/>
      <c r="E162" s="189"/>
      <c r="F162" s="195"/>
      <c r="G162" s="196"/>
      <c r="H162" s="196"/>
      <c r="I162" s="196">
        <f>SUM(I136:I161)</f>
        <v>0</v>
      </c>
      <c r="J162" s="191">
        <f>SUM(J136:J161)</f>
        <v>0</v>
      </c>
    </row>
    <row r="163" spans="1:10" x14ac:dyDescent="0.2">
      <c r="F163" s="134"/>
      <c r="G163" s="134"/>
      <c r="H163" s="134"/>
      <c r="I163" s="134"/>
      <c r="J163" s="192"/>
    </row>
    <row r="164" spans="1:10" x14ac:dyDescent="0.2">
      <c r="F164" s="134"/>
      <c r="G164" s="134"/>
      <c r="H164" s="134"/>
      <c r="I164" s="134"/>
      <c r="J164" s="192"/>
    </row>
    <row r="165" spans="1:10" x14ac:dyDescent="0.2">
      <c r="F165" s="134"/>
      <c r="G165" s="134"/>
      <c r="H165" s="134"/>
      <c r="I165" s="134"/>
      <c r="J165" s="192"/>
    </row>
  </sheetData>
  <sheetProtection algorithmName="SHA-512" hashValue="mu+WImkKaSbXV8fEibQvhlm1pOuC7fFt5ssafdRknAfZ3WoNPtziK6SX6H6JS07NqVjUeBTU5uTiUSCNh23Gqg==" saltValue="GdY0T/ov9JGvTCZmJWXE9A==" spinCount="100000"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22">
    <mergeCell ref="C161:E161"/>
    <mergeCell ref="C156:E156"/>
    <mergeCell ref="C157:E157"/>
    <mergeCell ref="C158:E158"/>
    <mergeCell ref="C159:E159"/>
    <mergeCell ref="C160:E160"/>
    <mergeCell ref="C151:E151"/>
    <mergeCell ref="C152:E152"/>
    <mergeCell ref="C153:E153"/>
    <mergeCell ref="C154:E154"/>
    <mergeCell ref="C155:E155"/>
    <mergeCell ref="C146:E146"/>
    <mergeCell ref="C147:E147"/>
    <mergeCell ref="C148:E148"/>
    <mergeCell ref="C149:E149"/>
    <mergeCell ref="C150:E150"/>
    <mergeCell ref="C141:E141"/>
    <mergeCell ref="C142:E142"/>
    <mergeCell ref="C143:E143"/>
    <mergeCell ref="C144:E144"/>
    <mergeCell ref="C145:E145"/>
    <mergeCell ref="C136:E136"/>
    <mergeCell ref="C137:E137"/>
    <mergeCell ref="C138:E138"/>
    <mergeCell ref="C139:E139"/>
    <mergeCell ref="C140:E140"/>
    <mergeCell ref="B120:J120"/>
    <mergeCell ref="B122:J122"/>
    <mergeCell ref="B123:J123"/>
    <mergeCell ref="B125:J125"/>
    <mergeCell ref="B126:J126"/>
    <mergeCell ref="B113:J113"/>
    <mergeCell ref="B114:J114"/>
    <mergeCell ref="B115:J115"/>
    <mergeCell ref="B117:J117"/>
    <mergeCell ref="B119:J119"/>
    <mergeCell ref="B101:J101"/>
    <mergeCell ref="B102:J102"/>
    <mergeCell ref="B106:J106"/>
    <mergeCell ref="B108:J108"/>
    <mergeCell ref="B111:J111"/>
    <mergeCell ref="B94:J94"/>
    <mergeCell ref="B95:J95"/>
    <mergeCell ref="B96:J96"/>
    <mergeCell ref="B98:J98"/>
    <mergeCell ref="B99:J99"/>
    <mergeCell ref="B86:J86"/>
    <mergeCell ref="B87:J87"/>
    <mergeCell ref="B89:J89"/>
    <mergeCell ref="B91:J91"/>
    <mergeCell ref="B92:J92"/>
    <mergeCell ref="B78:J78"/>
    <mergeCell ref="B79:J79"/>
    <mergeCell ref="B81:J81"/>
    <mergeCell ref="B82:J82"/>
    <mergeCell ref="B84:J84"/>
    <mergeCell ref="B70:J70"/>
    <mergeCell ref="B71:J71"/>
    <mergeCell ref="B73:J73"/>
    <mergeCell ref="B75:J75"/>
    <mergeCell ref="B76:J76"/>
    <mergeCell ref="B63:J63"/>
    <mergeCell ref="B66:J66"/>
    <mergeCell ref="B67:J67"/>
    <mergeCell ref="B68:J68"/>
    <mergeCell ref="B69:J69"/>
    <mergeCell ref="B53:J53"/>
    <mergeCell ref="B56:J56"/>
    <mergeCell ref="B58:J58"/>
    <mergeCell ref="B60:J60"/>
    <mergeCell ref="B61:J61"/>
    <mergeCell ref="C44:E44"/>
    <mergeCell ref="B45:E45"/>
    <mergeCell ref="B48:J48"/>
    <mergeCell ref="B49:J49"/>
    <mergeCell ref="B51:J51"/>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130"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101" t="s">
        <v>6</v>
      </c>
      <c r="B1" s="101"/>
      <c r="C1" s="102"/>
      <c r="D1" s="101"/>
      <c r="E1" s="101"/>
      <c r="F1" s="101"/>
      <c r="G1" s="101"/>
    </row>
    <row r="2" spans="1:7" ht="24.95" customHeight="1" x14ac:dyDescent="0.2">
      <c r="A2" s="50" t="s">
        <v>7</v>
      </c>
      <c r="B2" s="49"/>
      <c r="C2" s="103"/>
      <c r="D2" s="103"/>
      <c r="E2" s="103"/>
      <c r="F2" s="103"/>
      <c r="G2" s="104"/>
    </row>
    <row r="3" spans="1:7" ht="24.95" customHeight="1" x14ac:dyDescent="0.2">
      <c r="A3" s="50" t="s">
        <v>8</v>
      </c>
      <c r="B3" s="49"/>
      <c r="C3" s="103"/>
      <c r="D3" s="103"/>
      <c r="E3" s="103"/>
      <c r="F3" s="103"/>
      <c r="G3" s="104"/>
    </row>
    <row r="4" spans="1:7" ht="24.95" customHeight="1" x14ac:dyDescent="0.2">
      <c r="A4" s="50" t="s">
        <v>9</v>
      </c>
      <c r="B4" s="49"/>
      <c r="C4" s="103"/>
      <c r="D4" s="103"/>
      <c r="E4" s="103"/>
      <c r="F4" s="103"/>
      <c r="G4" s="104"/>
    </row>
    <row r="5" spans="1:7" x14ac:dyDescent="0.2">
      <c r="B5" s="4"/>
      <c r="C5" s="5"/>
      <c r="D5" s="6"/>
    </row>
  </sheetData>
  <sheetProtection algorithmName="SHA-512" hashValue="/KgtgkTZboBq+x0tOHdv9i/4lp7gDonYqhbtjxKRC2jB0IHR1/MUogZdx6IcmhBokc6+O+OEOl0ZmfDhmWsP6w==" saltValue="EnIMh7wsVj28eL247Fr3PQ=="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9F3A26-1AAF-4A7B-857A-87B6F32CAECE}">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8" t="s">
        <v>175</v>
      </c>
      <c r="B1" s="198"/>
      <c r="C1" s="198"/>
      <c r="D1" s="198"/>
      <c r="E1" s="198"/>
      <c r="F1" s="198"/>
      <c r="G1" s="198"/>
      <c r="AG1" t="s">
        <v>176</v>
      </c>
    </row>
    <row r="2" spans="1:60" ht="24.95" customHeight="1" x14ac:dyDescent="0.2">
      <c r="A2" s="199" t="s">
        <v>7</v>
      </c>
      <c r="B2" s="49" t="s">
        <v>44</v>
      </c>
      <c r="C2" s="202" t="s">
        <v>45</v>
      </c>
      <c r="D2" s="200"/>
      <c r="E2" s="200"/>
      <c r="F2" s="200"/>
      <c r="G2" s="201"/>
      <c r="AG2" t="s">
        <v>177</v>
      </c>
    </row>
    <row r="3" spans="1:60" ht="24.95" customHeight="1" x14ac:dyDescent="0.2">
      <c r="A3" s="199" t="s">
        <v>8</v>
      </c>
      <c r="B3" s="49" t="s">
        <v>178</v>
      </c>
      <c r="C3" s="202" t="s">
        <v>61</v>
      </c>
      <c r="D3" s="200"/>
      <c r="E3" s="200"/>
      <c r="F3" s="200"/>
      <c r="G3" s="201"/>
      <c r="AC3" s="177" t="s">
        <v>179</v>
      </c>
      <c r="AG3" t="s">
        <v>180</v>
      </c>
    </row>
    <row r="4" spans="1:60" ht="24.95" customHeight="1" x14ac:dyDescent="0.2">
      <c r="A4" s="203" t="s">
        <v>9</v>
      </c>
      <c r="B4" s="204" t="s">
        <v>60</v>
      </c>
      <c r="C4" s="205" t="s">
        <v>61</v>
      </c>
      <c r="D4" s="206"/>
      <c r="E4" s="206"/>
      <c r="F4" s="206"/>
      <c r="G4" s="207"/>
      <c r="AG4" t="s">
        <v>181</v>
      </c>
    </row>
    <row r="5" spans="1:60" x14ac:dyDescent="0.2">
      <c r="D5" s="10"/>
    </row>
    <row r="6" spans="1:60" ht="38.25" x14ac:dyDescent="0.2">
      <c r="A6" s="209" t="s">
        <v>182</v>
      </c>
      <c r="B6" s="211" t="s">
        <v>183</v>
      </c>
      <c r="C6" s="211" t="s">
        <v>184</v>
      </c>
      <c r="D6" s="210" t="s">
        <v>185</v>
      </c>
      <c r="E6" s="209" t="s">
        <v>186</v>
      </c>
      <c r="F6" s="208" t="s">
        <v>187</v>
      </c>
      <c r="G6" s="209" t="s">
        <v>29</v>
      </c>
      <c r="H6" s="212" t="s">
        <v>30</v>
      </c>
      <c r="I6" s="212" t="s">
        <v>188</v>
      </c>
      <c r="J6" s="212" t="s">
        <v>31</v>
      </c>
      <c r="K6" s="212" t="s">
        <v>189</v>
      </c>
      <c r="L6" s="212" t="s">
        <v>190</v>
      </c>
      <c r="M6" s="212" t="s">
        <v>191</v>
      </c>
      <c r="N6" s="212" t="s">
        <v>192</v>
      </c>
      <c r="O6" s="212" t="s">
        <v>193</v>
      </c>
      <c r="P6" s="212" t="s">
        <v>194</v>
      </c>
      <c r="Q6" s="212" t="s">
        <v>195</v>
      </c>
      <c r="R6" s="212" t="s">
        <v>196</v>
      </c>
      <c r="S6" s="212" t="s">
        <v>197</v>
      </c>
      <c r="T6" s="212" t="s">
        <v>198</v>
      </c>
      <c r="U6" s="212" t="s">
        <v>199</v>
      </c>
      <c r="V6" s="212" t="s">
        <v>200</v>
      </c>
      <c r="W6" s="212" t="s">
        <v>201</v>
      </c>
      <c r="X6" s="212" t="s">
        <v>202</v>
      </c>
      <c r="Y6" s="212" t="s">
        <v>203</v>
      </c>
    </row>
    <row r="7" spans="1:60" hidden="1" x14ac:dyDescent="0.2">
      <c r="A7" s="3"/>
      <c r="B7" s="4"/>
      <c r="C7" s="4"/>
      <c r="D7" s="6"/>
      <c r="E7" s="214"/>
      <c r="F7" s="215"/>
      <c r="G7" s="215"/>
      <c r="H7" s="215"/>
      <c r="I7" s="215"/>
      <c r="J7" s="215"/>
      <c r="K7" s="215"/>
      <c r="L7" s="215"/>
      <c r="M7" s="215"/>
      <c r="N7" s="214"/>
      <c r="O7" s="214"/>
      <c r="P7" s="214"/>
      <c r="Q7" s="214"/>
      <c r="R7" s="215"/>
      <c r="S7" s="215"/>
      <c r="T7" s="215"/>
      <c r="U7" s="215"/>
      <c r="V7" s="215"/>
      <c r="W7" s="215"/>
      <c r="X7" s="215"/>
      <c r="Y7" s="215"/>
    </row>
    <row r="8" spans="1:60" x14ac:dyDescent="0.2">
      <c r="A8" s="225" t="s">
        <v>204</v>
      </c>
      <c r="B8" s="226" t="s">
        <v>173</v>
      </c>
      <c r="C8" s="246" t="s">
        <v>27</v>
      </c>
      <c r="D8" s="227"/>
      <c r="E8" s="228"/>
      <c r="F8" s="229"/>
      <c r="G8" s="229">
        <f>SUMIF(AG9:AG12,"&lt;&gt;NOR",G9:G12)</f>
        <v>0</v>
      </c>
      <c r="H8" s="229"/>
      <c r="I8" s="229">
        <f>SUM(I9:I12)</f>
        <v>0</v>
      </c>
      <c r="J8" s="229"/>
      <c r="K8" s="229">
        <f>SUM(K9:K12)</f>
        <v>0</v>
      </c>
      <c r="L8" s="229"/>
      <c r="M8" s="229">
        <f>SUM(M9:M12)</f>
        <v>0</v>
      </c>
      <c r="N8" s="228"/>
      <c r="O8" s="228">
        <f>SUM(O9:O12)</f>
        <v>0</v>
      </c>
      <c r="P8" s="228"/>
      <c r="Q8" s="228">
        <f>SUM(Q9:Q12)</f>
        <v>0</v>
      </c>
      <c r="R8" s="229"/>
      <c r="S8" s="229"/>
      <c r="T8" s="230"/>
      <c r="U8" s="224"/>
      <c r="V8" s="224">
        <f>SUM(V9:V12)</f>
        <v>0</v>
      </c>
      <c r="W8" s="224"/>
      <c r="X8" s="224"/>
      <c r="Y8" s="224"/>
      <c r="AG8" t="s">
        <v>205</v>
      </c>
    </row>
    <row r="9" spans="1:60" outlineLevel="1" x14ac:dyDescent="0.2">
      <c r="A9" s="239">
        <v>1</v>
      </c>
      <c r="B9" s="240" t="s">
        <v>206</v>
      </c>
      <c r="C9" s="247" t="s">
        <v>207</v>
      </c>
      <c r="D9" s="241" t="s">
        <v>208</v>
      </c>
      <c r="E9" s="242">
        <v>1</v>
      </c>
      <c r="F9" s="243"/>
      <c r="G9" s="244">
        <f>ROUND(E9*F9,2)</f>
        <v>0</v>
      </c>
      <c r="H9" s="243"/>
      <c r="I9" s="244">
        <f>ROUND(E9*H9,2)</f>
        <v>0</v>
      </c>
      <c r="J9" s="243"/>
      <c r="K9" s="244">
        <f>ROUND(E9*J9,2)</f>
        <v>0</v>
      </c>
      <c r="L9" s="244">
        <v>21</v>
      </c>
      <c r="M9" s="244">
        <f>G9*(1+L9/100)</f>
        <v>0</v>
      </c>
      <c r="N9" s="242">
        <v>0</v>
      </c>
      <c r="O9" s="242">
        <f>ROUND(E9*N9,2)</f>
        <v>0</v>
      </c>
      <c r="P9" s="242">
        <v>0</v>
      </c>
      <c r="Q9" s="242">
        <f>ROUND(E9*P9,2)</f>
        <v>0</v>
      </c>
      <c r="R9" s="244"/>
      <c r="S9" s="244" t="s">
        <v>209</v>
      </c>
      <c r="T9" s="245" t="s">
        <v>210</v>
      </c>
      <c r="U9" s="223">
        <v>0</v>
      </c>
      <c r="V9" s="223">
        <f>ROUND(E9*U9,2)</f>
        <v>0</v>
      </c>
      <c r="W9" s="223"/>
      <c r="X9" s="223" t="s">
        <v>178</v>
      </c>
      <c r="Y9" s="223" t="s">
        <v>211</v>
      </c>
      <c r="Z9" s="213"/>
      <c r="AA9" s="213"/>
      <c r="AB9" s="213"/>
      <c r="AC9" s="213"/>
      <c r="AD9" s="213"/>
      <c r="AE9" s="213"/>
      <c r="AF9" s="213"/>
      <c r="AG9" s="213" t="s">
        <v>212</v>
      </c>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row>
    <row r="10" spans="1:60" outlineLevel="1" x14ac:dyDescent="0.2">
      <c r="A10" s="239">
        <v>2</v>
      </c>
      <c r="B10" s="240" t="s">
        <v>213</v>
      </c>
      <c r="C10" s="247" t="s">
        <v>214</v>
      </c>
      <c r="D10" s="241" t="s">
        <v>208</v>
      </c>
      <c r="E10" s="242">
        <v>1</v>
      </c>
      <c r="F10" s="243"/>
      <c r="G10" s="244">
        <f>ROUND(E10*F10,2)</f>
        <v>0</v>
      </c>
      <c r="H10" s="243"/>
      <c r="I10" s="244">
        <f>ROUND(E10*H10,2)</f>
        <v>0</v>
      </c>
      <c r="J10" s="243"/>
      <c r="K10" s="244">
        <f>ROUND(E10*J10,2)</f>
        <v>0</v>
      </c>
      <c r="L10" s="244">
        <v>21</v>
      </c>
      <c r="M10" s="244">
        <f>G10*(1+L10/100)</f>
        <v>0</v>
      </c>
      <c r="N10" s="242">
        <v>0</v>
      </c>
      <c r="O10" s="242">
        <f>ROUND(E10*N10,2)</f>
        <v>0</v>
      </c>
      <c r="P10" s="242">
        <v>0</v>
      </c>
      <c r="Q10" s="242">
        <f>ROUND(E10*P10,2)</f>
        <v>0</v>
      </c>
      <c r="R10" s="244"/>
      <c r="S10" s="244" t="s">
        <v>209</v>
      </c>
      <c r="T10" s="245" t="s">
        <v>210</v>
      </c>
      <c r="U10" s="223">
        <v>0</v>
      </c>
      <c r="V10" s="223">
        <f>ROUND(E10*U10,2)</f>
        <v>0</v>
      </c>
      <c r="W10" s="223"/>
      <c r="X10" s="223" t="s">
        <v>178</v>
      </c>
      <c r="Y10" s="223" t="s">
        <v>211</v>
      </c>
      <c r="Z10" s="213"/>
      <c r="AA10" s="213"/>
      <c r="AB10" s="213"/>
      <c r="AC10" s="213"/>
      <c r="AD10" s="213"/>
      <c r="AE10" s="213"/>
      <c r="AF10" s="213"/>
      <c r="AG10" s="213" t="s">
        <v>212</v>
      </c>
      <c r="AH10" s="213"/>
      <c r="AI10" s="213"/>
      <c r="AJ10" s="213"/>
      <c r="AK10" s="213"/>
      <c r="AL10" s="213"/>
      <c r="AM10" s="213"/>
      <c r="AN10" s="213"/>
      <c r="AO10" s="213"/>
      <c r="AP10" s="213"/>
      <c r="AQ10" s="213"/>
      <c r="AR10" s="213"/>
      <c r="AS10" s="213"/>
      <c r="AT10" s="213"/>
      <c r="AU10" s="213"/>
      <c r="AV10" s="213"/>
      <c r="AW10" s="213"/>
      <c r="AX10" s="213"/>
      <c r="AY10" s="213"/>
      <c r="AZ10" s="213"/>
      <c r="BA10" s="213"/>
      <c r="BB10" s="213"/>
      <c r="BC10" s="213"/>
      <c r="BD10" s="213"/>
      <c r="BE10" s="213"/>
      <c r="BF10" s="213"/>
      <c r="BG10" s="213"/>
      <c r="BH10" s="213"/>
    </row>
    <row r="11" spans="1:60" outlineLevel="1" x14ac:dyDescent="0.2">
      <c r="A11" s="239">
        <v>3</v>
      </c>
      <c r="B11" s="240" t="s">
        <v>215</v>
      </c>
      <c r="C11" s="247" t="s">
        <v>216</v>
      </c>
      <c r="D11" s="241" t="s">
        <v>208</v>
      </c>
      <c r="E11" s="242">
        <v>1</v>
      </c>
      <c r="F11" s="243"/>
      <c r="G11" s="244">
        <f>ROUND(E11*F11,2)</f>
        <v>0</v>
      </c>
      <c r="H11" s="243"/>
      <c r="I11" s="244">
        <f>ROUND(E11*H11,2)</f>
        <v>0</v>
      </c>
      <c r="J11" s="243"/>
      <c r="K11" s="244">
        <f>ROUND(E11*J11,2)</f>
        <v>0</v>
      </c>
      <c r="L11" s="244">
        <v>21</v>
      </c>
      <c r="M11" s="244">
        <f>G11*(1+L11/100)</f>
        <v>0</v>
      </c>
      <c r="N11" s="242">
        <v>0</v>
      </c>
      <c r="O11" s="242">
        <f>ROUND(E11*N11,2)</f>
        <v>0</v>
      </c>
      <c r="P11" s="242">
        <v>0</v>
      </c>
      <c r="Q11" s="242">
        <f>ROUND(E11*P11,2)</f>
        <v>0</v>
      </c>
      <c r="R11" s="244"/>
      <c r="S11" s="244" t="s">
        <v>209</v>
      </c>
      <c r="T11" s="245" t="s">
        <v>210</v>
      </c>
      <c r="U11" s="223">
        <v>0</v>
      </c>
      <c r="V11" s="223">
        <f>ROUND(E11*U11,2)</f>
        <v>0</v>
      </c>
      <c r="W11" s="223"/>
      <c r="X11" s="223" t="s">
        <v>178</v>
      </c>
      <c r="Y11" s="223" t="s">
        <v>211</v>
      </c>
      <c r="Z11" s="213"/>
      <c r="AA11" s="213"/>
      <c r="AB11" s="213"/>
      <c r="AC11" s="213"/>
      <c r="AD11" s="213"/>
      <c r="AE11" s="213"/>
      <c r="AF11" s="213"/>
      <c r="AG11" s="213" t="s">
        <v>212</v>
      </c>
      <c r="AH11" s="213"/>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row>
    <row r="12" spans="1:60" outlineLevel="1" x14ac:dyDescent="0.2">
      <c r="A12" s="239">
        <v>4</v>
      </c>
      <c r="B12" s="240" t="s">
        <v>217</v>
      </c>
      <c r="C12" s="247" t="s">
        <v>218</v>
      </c>
      <c r="D12" s="241" t="s">
        <v>208</v>
      </c>
      <c r="E12" s="242">
        <v>1</v>
      </c>
      <c r="F12" s="243"/>
      <c r="G12" s="244">
        <f>ROUND(E12*F12,2)</f>
        <v>0</v>
      </c>
      <c r="H12" s="243"/>
      <c r="I12" s="244">
        <f>ROUND(E12*H12,2)</f>
        <v>0</v>
      </c>
      <c r="J12" s="243"/>
      <c r="K12" s="244">
        <f>ROUND(E12*J12,2)</f>
        <v>0</v>
      </c>
      <c r="L12" s="244">
        <v>21</v>
      </c>
      <c r="M12" s="244">
        <f>G12*(1+L12/100)</f>
        <v>0</v>
      </c>
      <c r="N12" s="242">
        <v>0</v>
      </c>
      <c r="O12" s="242">
        <f>ROUND(E12*N12,2)</f>
        <v>0</v>
      </c>
      <c r="P12" s="242">
        <v>0</v>
      </c>
      <c r="Q12" s="242">
        <f>ROUND(E12*P12,2)</f>
        <v>0</v>
      </c>
      <c r="R12" s="244"/>
      <c r="S12" s="244" t="s">
        <v>209</v>
      </c>
      <c r="T12" s="245" t="s">
        <v>210</v>
      </c>
      <c r="U12" s="223">
        <v>0</v>
      </c>
      <c r="V12" s="223">
        <f>ROUND(E12*U12,2)</f>
        <v>0</v>
      </c>
      <c r="W12" s="223"/>
      <c r="X12" s="223" t="s">
        <v>178</v>
      </c>
      <c r="Y12" s="223" t="s">
        <v>211</v>
      </c>
      <c r="Z12" s="213"/>
      <c r="AA12" s="213"/>
      <c r="AB12" s="213"/>
      <c r="AC12" s="213"/>
      <c r="AD12" s="213"/>
      <c r="AE12" s="213"/>
      <c r="AF12" s="213"/>
      <c r="AG12" s="213" t="s">
        <v>212</v>
      </c>
      <c r="AH12" s="213"/>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row>
    <row r="13" spans="1:60" x14ac:dyDescent="0.2">
      <c r="A13" s="225" t="s">
        <v>204</v>
      </c>
      <c r="B13" s="226" t="s">
        <v>174</v>
      </c>
      <c r="C13" s="246" t="s">
        <v>28</v>
      </c>
      <c r="D13" s="227"/>
      <c r="E13" s="228"/>
      <c r="F13" s="229"/>
      <c r="G13" s="229">
        <f>SUMIF(AG14:AG15,"&lt;&gt;NOR",G14:G15)</f>
        <v>0</v>
      </c>
      <c r="H13" s="229"/>
      <c r="I13" s="229">
        <f>SUM(I14:I15)</f>
        <v>0</v>
      </c>
      <c r="J13" s="229"/>
      <c r="K13" s="229">
        <f>SUM(K14:K15)</f>
        <v>0</v>
      </c>
      <c r="L13" s="229"/>
      <c r="M13" s="229">
        <f>SUM(M14:M15)</f>
        <v>0</v>
      </c>
      <c r="N13" s="228"/>
      <c r="O13" s="228">
        <f>SUM(O14:O15)</f>
        <v>0</v>
      </c>
      <c r="P13" s="228"/>
      <c r="Q13" s="228">
        <f>SUM(Q14:Q15)</f>
        <v>0</v>
      </c>
      <c r="R13" s="229"/>
      <c r="S13" s="229"/>
      <c r="T13" s="230"/>
      <c r="U13" s="224"/>
      <c r="V13" s="224">
        <f>SUM(V14:V15)</f>
        <v>0</v>
      </c>
      <c r="W13" s="224"/>
      <c r="X13" s="224"/>
      <c r="Y13" s="224"/>
      <c r="AG13" t="s">
        <v>205</v>
      </c>
    </row>
    <row r="14" spans="1:60" outlineLevel="1" x14ac:dyDescent="0.2">
      <c r="A14" s="239">
        <v>5</v>
      </c>
      <c r="B14" s="240" t="s">
        <v>219</v>
      </c>
      <c r="C14" s="247" t="s">
        <v>220</v>
      </c>
      <c r="D14" s="241" t="s">
        <v>208</v>
      </c>
      <c r="E14" s="242">
        <v>1</v>
      </c>
      <c r="F14" s="243"/>
      <c r="G14" s="244">
        <f>ROUND(E14*F14,2)</f>
        <v>0</v>
      </c>
      <c r="H14" s="243"/>
      <c r="I14" s="244">
        <f>ROUND(E14*H14,2)</f>
        <v>0</v>
      </c>
      <c r="J14" s="243"/>
      <c r="K14" s="244">
        <f>ROUND(E14*J14,2)</f>
        <v>0</v>
      </c>
      <c r="L14" s="244">
        <v>21</v>
      </c>
      <c r="M14" s="244">
        <f>G14*(1+L14/100)</f>
        <v>0</v>
      </c>
      <c r="N14" s="242">
        <v>0</v>
      </c>
      <c r="O14" s="242">
        <f>ROUND(E14*N14,2)</f>
        <v>0</v>
      </c>
      <c r="P14" s="242">
        <v>0</v>
      </c>
      <c r="Q14" s="242">
        <f>ROUND(E14*P14,2)</f>
        <v>0</v>
      </c>
      <c r="R14" s="244"/>
      <c r="S14" s="244" t="s">
        <v>209</v>
      </c>
      <c r="T14" s="245" t="s">
        <v>210</v>
      </c>
      <c r="U14" s="223">
        <v>0</v>
      </c>
      <c r="V14" s="223">
        <f>ROUND(E14*U14,2)</f>
        <v>0</v>
      </c>
      <c r="W14" s="223"/>
      <c r="X14" s="223" t="s">
        <v>178</v>
      </c>
      <c r="Y14" s="223" t="s">
        <v>211</v>
      </c>
      <c r="Z14" s="213"/>
      <c r="AA14" s="213"/>
      <c r="AB14" s="213"/>
      <c r="AC14" s="213"/>
      <c r="AD14" s="213"/>
      <c r="AE14" s="213"/>
      <c r="AF14" s="213"/>
      <c r="AG14" s="213" t="s">
        <v>212</v>
      </c>
      <c r="AH14" s="213"/>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row>
    <row r="15" spans="1:60" outlineLevel="1" x14ac:dyDescent="0.2">
      <c r="A15" s="232">
        <v>6</v>
      </c>
      <c r="B15" s="233" t="s">
        <v>221</v>
      </c>
      <c r="C15" s="248" t="s">
        <v>222</v>
      </c>
      <c r="D15" s="234" t="s">
        <v>208</v>
      </c>
      <c r="E15" s="235">
        <v>1</v>
      </c>
      <c r="F15" s="236"/>
      <c r="G15" s="237">
        <f>ROUND(E15*F15,2)</f>
        <v>0</v>
      </c>
      <c r="H15" s="236"/>
      <c r="I15" s="237">
        <f>ROUND(E15*H15,2)</f>
        <v>0</v>
      </c>
      <c r="J15" s="236"/>
      <c r="K15" s="237">
        <f>ROUND(E15*J15,2)</f>
        <v>0</v>
      </c>
      <c r="L15" s="237">
        <v>21</v>
      </c>
      <c r="M15" s="237">
        <f>G15*(1+L15/100)</f>
        <v>0</v>
      </c>
      <c r="N15" s="235">
        <v>0</v>
      </c>
      <c r="O15" s="235">
        <f>ROUND(E15*N15,2)</f>
        <v>0</v>
      </c>
      <c r="P15" s="235">
        <v>0</v>
      </c>
      <c r="Q15" s="235">
        <f>ROUND(E15*P15,2)</f>
        <v>0</v>
      </c>
      <c r="R15" s="237"/>
      <c r="S15" s="237" t="s">
        <v>209</v>
      </c>
      <c r="T15" s="238" t="s">
        <v>210</v>
      </c>
      <c r="U15" s="223">
        <v>0</v>
      </c>
      <c r="V15" s="223">
        <f>ROUND(E15*U15,2)</f>
        <v>0</v>
      </c>
      <c r="W15" s="223"/>
      <c r="X15" s="223" t="s">
        <v>178</v>
      </c>
      <c r="Y15" s="223" t="s">
        <v>211</v>
      </c>
      <c r="Z15" s="213"/>
      <c r="AA15" s="213"/>
      <c r="AB15" s="213"/>
      <c r="AC15" s="213"/>
      <c r="AD15" s="213"/>
      <c r="AE15" s="213"/>
      <c r="AF15" s="213"/>
      <c r="AG15" s="213" t="s">
        <v>212</v>
      </c>
      <c r="AH15" s="213"/>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row>
    <row r="16" spans="1:60" x14ac:dyDescent="0.2">
      <c r="A16" s="3"/>
      <c r="B16" s="4"/>
      <c r="C16" s="249"/>
      <c r="D16" s="6"/>
      <c r="E16" s="3"/>
      <c r="F16" s="3"/>
      <c r="G16" s="3"/>
      <c r="H16" s="3"/>
      <c r="I16" s="3"/>
      <c r="J16" s="3"/>
      <c r="K16" s="3"/>
      <c r="L16" s="3"/>
      <c r="M16" s="3"/>
      <c r="N16" s="3"/>
      <c r="O16" s="3"/>
      <c r="P16" s="3"/>
      <c r="Q16" s="3"/>
      <c r="R16" s="3"/>
      <c r="S16" s="3"/>
      <c r="T16" s="3"/>
      <c r="U16" s="3"/>
      <c r="V16" s="3"/>
      <c r="W16" s="3"/>
      <c r="X16" s="3"/>
      <c r="Y16" s="3"/>
      <c r="AE16">
        <v>12</v>
      </c>
      <c r="AF16">
        <v>21</v>
      </c>
      <c r="AG16" t="s">
        <v>190</v>
      </c>
    </row>
    <row r="17" spans="1:33" x14ac:dyDescent="0.2">
      <c r="A17" s="216"/>
      <c r="B17" s="217" t="s">
        <v>29</v>
      </c>
      <c r="C17" s="250"/>
      <c r="D17" s="218"/>
      <c r="E17" s="219"/>
      <c r="F17" s="219"/>
      <c r="G17" s="231">
        <f>G8+G13</f>
        <v>0</v>
      </c>
      <c r="H17" s="3"/>
      <c r="I17" s="3"/>
      <c r="J17" s="3"/>
      <c r="K17" s="3"/>
      <c r="L17" s="3"/>
      <c r="M17" s="3"/>
      <c r="N17" s="3"/>
      <c r="O17" s="3"/>
      <c r="P17" s="3"/>
      <c r="Q17" s="3"/>
      <c r="R17" s="3"/>
      <c r="S17" s="3"/>
      <c r="T17" s="3"/>
      <c r="U17" s="3"/>
      <c r="V17" s="3"/>
      <c r="W17" s="3"/>
      <c r="X17" s="3"/>
      <c r="Y17" s="3"/>
      <c r="AE17">
        <f>SUMIF(L7:L15,AE16,G7:G15)</f>
        <v>0</v>
      </c>
      <c r="AF17">
        <f>SUMIF(L7:L15,AF16,G7:G15)</f>
        <v>0</v>
      </c>
      <c r="AG17" t="s">
        <v>223</v>
      </c>
    </row>
    <row r="18" spans="1:33" x14ac:dyDescent="0.2">
      <c r="C18" s="251"/>
      <c r="D18" s="10"/>
      <c r="AG18" t="s">
        <v>224</v>
      </c>
    </row>
    <row r="19" spans="1:33" x14ac:dyDescent="0.2">
      <c r="D19" s="10"/>
    </row>
    <row r="20" spans="1:33" x14ac:dyDescent="0.2">
      <c r="D20" s="10"/>
    </row>
    <row r="21" spans="1:33" x14ac:dyDescent="0.2">
      <c r="D21" s="10"/>
    </row>
    <row r="22" spans="1:33" x14ac:dyDescent="0.2">
      <c r="D22" s="10"/>
    </row>
    <row r="23" spans="1:33" x14ac:dyDescent="0.2">
      <c r="D23" s="10"/>
    </row>
    <row r="24" spans="1:33" x14ac:dyDescent="0.2">
      <c r="D24" s="10"/>
    </row>
    <row r="25" spans="1:33" x14ac:dyDescent="0.2">
      <c r="D25" s="10"/>
    </row>
    <row r="26" spans="1:33" x14ac:dyDescent="0.2">
      <c r="D26" s="10"/>
    </row>
    <row r="27" spans="1:33" x14ac:dyDescent="0.2">
      <c r="D27" s="10"/>
    </row>
    <row r="28" spans="1:33" x14ac:dyDescent="0.2">
      <c r="D28" s="10"/>
    </row>
    <row r="29" spans="1:33" x14ac:dyDescent="0.2">
      <c r="D29" s="10"/>
    </row>
    <row r="30" spans="1:33" x14ac:dyDescent="0.2">
      <c r="D30" s="10"/>
    </row>
    <row r="31" spans="1:33" x14ac:dyDescent="0.2">
      <c r="D31" s="10"/>
    </row>
    <row r="32" spans="1:33"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m8CXniK2ATp0XpcRi4gdx3XqHp5K7H3UZuBiqzmeJoi8dIfp+vzrLdyOdr5A5MCG9M8IWEOWBgoH7XImjTXtEQ==" saltValue="LdD8qAde3ghscRQj/UE0jQ=="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FD366-D9B0-4DDC-8603-6D252CB424DB}">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8" t="s">
        <v>225</v>
      </c>
      <c r="B1" s="198"/>
      <c r="C1" s="198"/>
      <c r="D1" s="198"/>
      <c r="E1" s="198"/>
      <c r="F1" s="198"/>
      <c r="G1" s="198"/>
      <c r="AG1" t="s">
        <v>176</v>
      </c>
    </row>
    <row r="2" spans="1:60" ht="24.95" customHeight="1" x14ac:dyDescent="0.2">
      <c r="A2" s="199" t="s">
        <v>7</v>
      </c>
      <c r="B2" s="49" t="s">
        <v>44</v>
      </c>
      <c r="C2" s="202" t="s">
        <v>45</v>
      </c>
      <c r="D2" s="200"/>
      <c r="E2" s="200"/>
      <c r="F2" s="200"/>
      <c r="G2" s="201"/>
      <c r="AG2" t="s">
        <v>177</v>
      </c>
    </row>
    <row r="3" spans="1:60" ht="24.95" customHeight="1" x14ac:dyDescent="0.2">
      <c r="A3" s="199" t="s">
        <v>8</v>
      </c>
      <c r="B3" s="49" t="s">
        <v>63</v>
      </c>
      <c r="C3" s="202" t="s">
        <v>45</v>
      </c>
      <c r="D3" s="200"/>
      <c r="E3" s="200"/>
      <c r="F3" s="200"/>
      <c r="G3" s="201"/>
      <c r="AC3" s="177" t="s">
        <v>177</v>
      </c>
      <c r="AG3" t="s">
        <v>180</v>
      </c>
    </row>
    <row r="4" spans="1:60" ht="24.95" customHeight="1" x14ac:dyDescent="0.2">
      <c r="A4" s="203" t="s">
        <v>9</v>
      </c>
      <c r="B4" s="204" t="s">
        <v>63</v>
      </c>
      <c r="C4" s="205" t="s">
        <v>45</v>
      </c>
      <c r="D4" s="206"/>
      <c r="E4" s="206"/>
      <c r="F4" s="206"/>
      <c r="G4" s="207"/>
      <c r="AG4" t="s">
        <v>181</v>
      </c>
    </row>
    <row r="5" spans="1:60" x14ac:dyDescent="0.2">
      <c r="D5" s="10"/>
    </row>
    <row r="6" spans="1:60" ht="38.25" x14ac:dyDescent="0.2">
      <c r="A6" s="209" t="s">
        <v>182</v>
      </c>
      <c r="B6" s="211" t="s">
        <v>183</v>
      </c>
      <c r="C6" s="211" t="s">
        <v>184</v>
      </c>
      <c r="D6" s="210" t="s">
        <v>185</v>
      </c>
      <c r="E6" s="209" t="s">
        <v>186</v>
      </c>
      <c r="F6" s="208" t="s">
        <v>187</v>
      </c>
      <c r="G6" s="209" t="s">
        <v>29</v>
      </c>
      <c r="H6" s="212" t="s">
        <v>30</v>
      </c>
      <c r="I6" s="212" t="s">
        <v>188</v>
      </c>
      <c r="J6" s="212" t="s">
        <v>31</v>
      </c>
      <c r="K6" s="212" t="s">
        <v>189</v>
      </c>
      <c r="L6" s="212" t="s">
        <v>190</v>
      </c>
      <c r="M6" s="212" t="s">
        <v>191</v>
      </c>
      <c r="N6" s="212" t="s">
        <v>192</v>
      </c>
      <c r="O6" s="212" t="s">
        <v>193</v>
      </c>
      <c r="P6" s="212" t="s">
        <v>194</v>
      </c>
      <c r="Q6" s="212" t="s">
        <v>195</v>
      </c>
      <c r="R6" s="212" t="s">
        <v>196</v>
      </c>
      <c r="S6" s="212" t="s">
        <v>197</v>
      </c>
      <c r="T6" s="212" t="s">
        <v>198</v>
      </c>
      <c r="U6" s="212" t="s">
        <v>199</v>
      </c>
      <c r="V6" s="212" t="s">
        <v>200</v>
      </c>
      <c r="W6" s="212" t="s">
        <v>201</v>
      </c>
      <c r="X6" s="212" t="s">
        <v>202</v>
      </c>
      <c r="Y6" s="212" t="s">
        <v>203</v>
      </c>
    </row>
    <row r="7" spans="1:60" hidden="1" x14ac:dyDescent="0.2">
      <c r="A7" s="3"/>
      <c r="B7" s="4"/>
      <c r="C7" s="4"/>
      <c r="D7" s="6"/>
      <c r="E7" s="214"/>
      <c r="F7" s="215"/>
      <c r="G7" s="215"/>
      <c r="H7" s="215"/>
      <c r="I7" s="215"/>
      <c r="J7" s="215"/>
      <c r="K7" s="215"/>
      <c r="L7" s="215"/>
      <c r="M7" s="215"/>
      <c r="N7" s="214"/>
      <c r="O7" s="214"/>
      <c r="P7" s="214"/>
      <c r="Q7" s="214"/>
      <c r="R7" s="215"/>
      <c r="S7" s="215"/>
      <c r="T7" s="215"/>
      <c r="U7" s="215"/>
      <c r="V7" s="215"/>
      <c r="W7" s="215"/>
      <c r="X7" s="215"/>
      <c r="Y7" s="215"/>
    </row>
    <row r="8" spans="1:60" x14ac:dyDescent="0.2">
      <c r="A8" s="225" t="s">
        <v>204</v>
      </c>
      <c r="B8" s="226" t="s">
        <v>124</v>
      </c>
      <c r="C8" s="246" t="s">
        <v>125</v>
      </c>
      <c r="D8" s="227"/>
      <c r="E8" s="228"/>
      <c r="F8" s="229"/>
      <c r="G8" s="229">
        <f>SUMIF(AG9:AG15,"&lt;&gt;NOR",G9:G15)</f>
        <v>0</v>
      </c>
      <c r="H8" s="229"/>
      <c r="I8" s="229">
        <f>SUM(I9:I15)</f>
        <v>0</v>
      </c>
      <c r="J8" s="229"/>
      <c r="K8" s="229">
        <f>SUM(K9:K15)</f>
        <v>0</v>
      </c>
      <c r="L8" s="229"/>
      <c r="M8" s="229">
        <f>SUM(M9:M15)</f>
        <v>0</v>
      </c>
      <c r="N8" s="228"/>
      <c r="O8" s="228">
        <f>SUM(O9:O15)</f>
        <v>0.52</v>
      </c>
      <c r="P8" s="228"/>
      <c r="Q8" s="228">
        <f>SUM(Q9:Q15)</f>
        <v>0</v>
      </c>
      <c r="R8" s="229"/>
      <c r="S8" s="229"/>
      <c r="T8" s="230"/>
      <c r="U8" s="224"/>
      <c r="V8" s="224">
        <f>SUM(V9:V15)</f>
        <v>8.48</v>
      </c>
      <c r="W8" s="224"/>
      <c r="X8" s="224"/>
      <c r="Y8" s="224"/>
      <c r="AG8" t="s">
        <v>205</v>
      </c>
    </row>
    <row r="9" spans="1:60" ht="22.5" outlineLevel="1" x14ac:dyDescent="0.2">
      <c r="A9" s="232">
        <v>1</v>
      </c>
      <c r="B9" s="233" t="s">
        <v>226</v>
      </c>
      <c r="C9" s="248" t="s">
        <v>227</v>
      </c>
      <c r="D9" s="234" t="s">
        <v>228</v>
      </c>
      <c r="E9" s="235">
        <v>0.25874999999999998</v>
      </c>
      <c r="F9" s="236"/>
      <c r="G9" s="237">
        <f>ROUND(E9*F9,2)</f>
        <v>0</v>
      </c>
      <c r="H9" s="236"/>
      <c r="I9" s="237">
        <f>ROUND(E9*H9,2)</f>
        <v>0</v>
      </c>
      <c r="J9" s="236"/>
      <c r="K9" s="237">
        <f>ROUND(E9*J9,2)</f>
        <v>0</v>
      </c>
      <c r="L9" s="237">
        <v>21</v>
      </c>
      <c r="M9" s="237">
        <f>G9*(1+L9/100)</f>
        <v>0</v>
      </c>
      <c r="N9" s="235">
        <v>1.6820299999999999</v>
      </c>
      <c r="O9" s="235">
        <f>ROUND(E9*N9,2)</f>
        <v>0.44</v>
      </c>
      <c r="P9" s="235">
        <v>0</v>
      </c>
      <c r="Q9" s="235">
        <f>ROUND(E9*P9,2)</f>
        <v>0</v>
      </c>
      <c r="R9" s="237" t="s">
        <v>229</v>
      </c>
      <c r="S9" s="237" t="s">
        <v>209</v>
      </c>
      <c r="T9" s="238" t="s">
        <v>209</v>
      </c>
      <c r="U9" s="223">
        <v>4.8899999999999997</v>
      </c>
      <c r="V9" s="223">
        <f>ROUND(E9*U9,2)</f>
        <v>1.27</v>
      </c>
      <c r="W9" s="223"/>
      <c r="X9" s="223" t="s">
        <v>230</v>
      </c>
      <c r="Y9" s="223" t="s">
        <v>211</v>
      </c>
      <c r="Z9" s="213"/>
      <c r="AA9" s="213"/>
      <c r="AB9" s="213"/>
      <c r="AC9" s="213"/>
      <c r="AD9" s="213"/>
      <c r="AE9" s="213"/>
      <c r="AF9" s="213"/>
      <c r="AG9" s="213" t="s">
        <v>231</v>
      </c>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row>
    <row r="10" spans="1:60" outlineLevel="2" x14ac:dyDescent="0.2">
      <c r="A10" s="220"/>
      <c r="B10" s="221"/>
      <c r="C10" s="257" t="s">
        <v>232</v>
      </c>
      <c r="D10" s="254"/>
      <c r="E10" s="254"/>
      <c r="F10" s="254"/>
      <c r="G10" s="254"/>
      <c r="H10" s="223"/>
      <c r="I10" s="223"/>
      <c r="J10" s="223"/>
      <c r="K10" s="223"/>
      <c r="L10" s="223"/>
      <c r="M10" s="223"/>
      <c r="N10" s="222"/>
      <c r="O10" s="222"/>
      <c r="P10" s="222"/>
      <c r="Q10" s="222"/>
      <c r="R10" s="223"/>
      <c r="S10" s="223"/>
      <c r="T10" s="223"/>
      <c r="U10" s="223"/>
      <c r="V10" s="223"/>
      <c r="W10" s="223"/>
      <c r="X10" s="223"/>
      <c r="Y10" s="223"/>
      <c r="Z10" s="213"/>
      <c r="AA10" s="213"/>
      <c r="AB10" s="213"/>
      <c r="AC10" s="213"/>
      <c r="AD10" s="213"/>
      <c r="AE10" s="213"/>
      <c r="AF10" s="213"/>
      <c r="AG10" s="213" t="s">
        <v>233</v>
      </c>
      <c r="AH10" s="213"/>
      <c r="AI10" s="213"/>
      <c r="AJ10" s="213"/>
      <c r="AK10" s="213"/>
      <c r="AL10" s="213"/>
      <c r="AM10" s="213"/>
      <c r="AN10" s="213"/>
      <c r="AO10" s="213"/>
      <c r="AP10" s="213"/>
      <c r="AQ10" s="213"/>
      <c r="AR10" s="213"/>
      <c r="AS10" s="213"/>
      <c r="AT10" s="213"/>
      <c r="AU10" s="213"/>
      <c r="AV10" s="213"/>
      <c r="AW10" s="213"/>
      <c r="AX10" s="213"/>
      <c r="AY10" s="213"/>
      <c r="AZ10" s="213"/>
      <c r="BA10" s="213"/>
      <c r="BB10" s="213"/>
      <c r="BC10" s="213"/>
      <c r="BD10" s="213"/>
      <c r="BE10" s="213"/>
      <c r="BF10" s="213"/>
      <c r="BG10" s="213"/>
      <c r="BH10" s="213"/>
    </row>
    <row r="11" spans="1:60" outlineLevel="2" x14ac:dyDescent="0.2">
      <c r="A11" s="220"/>
      <c r="B11" s="221"/>
      <c r="C11" s="258" t="s">
        <v>234</v>
      </c>
      <c r="D11" s="252"/>
      <c r="E11" s="253">
        <v>0.18375</v>
      </c>
      <c r="F11" s="223"/>
      <c r="G11" s="223"/>
      <c r="H11" s="223"/>
      <c r="I11" s="223"/>
      <c r="J11" s="223"/>
      <c r="K11" s="223"/>
      <c r="L11" s="223"/>
      <c r="M11" s="223"/>
      <c r="N11" s="222"/>
      <c r="O11" s="222"/>
      <c r="P11" s="222"/>
      <c r="Q11" s="222"/>
      <c r="R11" s="223"/>
      <c r="S11" s="223"/>
      <c r="T11" s="223"/>
      <c r="U11" s="223"/>
      <c r="V11" s="223"/>
      <c r="W11" s="223"/>
      <c r="X11" s="223"/>
      <c r="Y11" s="223"/>
      <c r="Z11" s="213"/>
      <c r="AA11" s="213"/>
      <c r="AB11" s="213"/>
      <c r="AC11" s="213"/>
      <c r="AD11" s="213"/>
      <c r="AE11" s="213"/>
      <c r="AF11" s="213"/>
      <c r="AG11" s="213" t="s">
        <v>235</v>
      </c>
      <c r="AH11" s="213">
        <v>0</v>
      </c>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row>
    <row r="12" spans="1:60" outlineLevel="3" x14ac:dyDescent="0.2">
      <c r="A12" s="220"/>
      <c r="B12" s="221"/>
      <c r="C12" s="258" t="s">
        <v>236</v>
      </c>
      <c r="D12" s="252"/>
      <c r="E12" s="253">
        <v>7.4999999999999997E-2</v>
      </c>
      <c r="F12" s="223"/>
      <c r="G12" s="223"/>
      <c r="H12" s="223"/>
      <c r="I12" s="223"/>
      <c r="J12" s="223"/>
      <c r="K12" s="223"/>
      <c r="L12" s="223"/>
      <c r="M12" s="223"/>
      <c r="N12" s="222"/>
      <c r="O12" s="222"/>
      <c r="P12" s="222"/>
      <c r="Q12" s="222"/>
      <c r="R12" s="223"/>
      <c r="S12" s="223"/>
      <c r="T12" s="223"/>
      <c r="U12" s="223"/>
      <c r="V12" s="223"/>
      <c r="W12" s="223"/>
      <c r="X12" s="223"/>
      <c r="Y12" s="223"/>
      <c r="Z12" s="213"/>
      <c r="AA12" s="213"/>
      <c r="AB12" s="213"/>
      <c r="AC12" s="213"/>
      <c r="AD12" s="213"/>
      <c r="AE12" s="213"/>
      <c r="AF12" s="213"/>
      <c r="AG12" s="213" t="s">
        <v>235</v>
      </c>
      <c r="AH12" s="213">
        <v>0</v>
      </c>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row>
    <row r="13" spans="1:60" ht="22.5" outlineLevel="1" x14ac:dyDescent="0.2">
      <c r="A13" s="232">
        <v>2</v>
      </c>
      <c r="B13" s="233" t="s">
        <v>237</v>
      </c>
      <c r="C13" s="248" t="s">
        <v>238</v>
      </c>
      <c r="D13" s="234" t="s">
        <v>239</v>
      </c>
      <c r="E13" s="235">
        <v>8.0850000000000009</v>
      </c>
      <c r="F13" s="236"/>
      <c r="G13" s="237">
        <f>ROUND(E13*F13,2)</f>
        <v>0</v>
      </c>
      <c r="H13" s="236"/>
      <c r="I13" s="237">
        <f>ROUND(E13*H13,2)</f>
        <v>0</v>
      </c>
      <c r="J13" s="236"/>
      <c r="K13" s="237">
        <f>ROUND(E13*J13,2)</f>
        <v>0</v>
      </c>
      <c r="L13" s="237">
        <v>21</v>
      </c>
      <c r="M13" s="237">
        <f>G13*(1+L13/100)</f>
        <v>0</v>
      </c>
      <c r="N13" s="235">
        <v>1.031E-2</v>
      </c>
      <c r="O13" s="235">
        <f>ROUND(E13*N13,2)</f>
        <v>0.08</v>
      </c>
      <c r="P13" s="235">
        <v>0</v>
      </c>
      <c r="Q13" s="235">
        <f>ROUND(E13*P13,2)</f>
        <v>0</v>
      </c>
      <c r="R13" s="237" t="s">
        <v>240</v>
      </c>
      <c r="S13" s="237" t="s">
        <v>209</v>
      </c>
      <c r="T13" s="238" t="s">
        <v>209</v>
      </c>
      <c r="U13" s="223">
        <v>0.89205000000000001</v>
      </c>
      <c r="V13" s="223">
        <f>ROUND(E13*U13,2)</f>
        <v>7.21</v>
      </c>
      <c r="W13" s="223"/>
      <c r="X13" s="223" t="s">
        <v>230</v>
      </c>
      <c r="Y13" s="223" t="s">
        <v>211</v>
      </c>
      <c r="Z13" s="213"/>
      <c r="AA13" s="213"/>
      <c r="AB13" s="213"/>
      <c r="AC13" s="213"/>
      <c r="AD13" s="213"/>
      <c r="AE13" s="213"/>
      <c r="AF13" s="213"/>
      <c r="AG13" s="213" t="s">
        <v>231</v>
      </c>
      <c r="AH13" s="213"/>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row>
    <row r="14" spans="1:60" ht="22.5" outlineLevel="2" x14ac:dyDescent="0.2">
      <c r="A14" s="220"/>
      <c r="B14" s="221"/>
      <c r="C14" s="257" t="s">
        <v>241</v>
      </c>
      <c r="D14" s="254"/>
      <c r="E14" s="254"/>
      <c r="F14" s="254"/>
      <c r="G14" s="254"/>
      <c r="H14" s="223"/>
      <c r="I14" s="223"/>
      <c r="J14" s="223"/>
      <c r="K14" s="223"/>
      <c r="L14" s="223"/>
      <c r="M14" s="223"/>
      <c r="N14" s="222"/>
      <c r="O14" s="222"/>
      <c r="P14" s="222"/>
      <c r="Q14" s="222"/>
      <c r="R14" s="223"/>
      <c r="S14" s="223"/>
      <c r="T14" s="223"/>
      <c r="U14" s="223"/>
      <c r="V14" s="223"/>
      <c r="W14" s="223"/>
      <c r="X14" s="223"/>
      <c r="Y14" s="223"/>
      <c r="Z14" s="213"/>
      <c r="AA14" s="213"/>
      <c r="AB14" s="213"/>
      <c r="AC14" s="213"/>
      <c r="AD14" s="213"/>
      <c r="AE14" s="213"/>
      <c r="AF14" s="213"/>
      <c r="AG14" s="213" t="s">
        <v>233</v>
      </c>
      <c r="AH14" s="213"/>
      <c r="AI14" s="213"/>
      <c r="AJ14" s="213"/>
      <c r="AK14" s="213"/>
      <c r="AL14" s="213"/>
      <c r="AM14" s="213"/>
      <c r="AN14" s="213"/>
      <c r="AO14" s="213"/>
      <c r="AP14" s="213"/>
      <c r="AQ14" s="213"/>
      <c r="AR14" s="213"/>
      <c r="AS14" s="213"/>
      <c r="AT14" s="213"/>
      <c r="AU14" s="213"/>
      <c r="AV14" s="213"/>
      <c r="AW14" s="213"/>
      <c r="AX14" s="213"/>
      <c r="AY14" s="213"/>
      <c r="AZ14" s="213"/>
      <c r="BA14" s="255" t="str">
        <f>C14</f>
        <v>plentování potrubí, válcovaných nosníků, výklenků nebo nik, jakéhokoliv tvaru, na jakoukoliv maltu, s potřebným vypnutím pletiva, přetažením a zakotvením drátů a provedení postřiku maltou,</v>
      </c>
      <c r="BB14" s="213"/>
      <c r="BC14" s="213"/>
      <c r="BD14" s="213"/>
      <c r="BE14" s="213"/>
      <c r="BF14" s="213"/>
      <c r="BG14" s="213"/>
      <c r="BH14" s="213"/>
    </row>
    <row r="15" spans="1:60" outlineLevel="2" x14ac:dyDescent="0.2">
      <c r="A15" s="220"/>
      <c r="B15" s="221"/>
      <c r="C15" s="258" t="s">
        <v>242</v>
      </c>
      <c r="D15" s="252"/>
      <c r="E15" s="253">
        <v>8.0850000000000009</v>
      </c>
      <c r="F15" s="223"/>
      <c r="G15" s="223"/>
      <c r="H15" s="223"/>
      <c r="I15" s="223"/>
      <c r="J15" s="223"/>
      <c r="K15" s="223"/>
      <c r="L15" s="223"/>
      <c r="M15" s="223"/>
      <c r="N15" s="222"/>
      <c r="O15" s="222"/>
      <c r="P15" s="222"/>
      <c r="Q15" s="222"/>
      <c r="R15" s="223"/>
      <c r="S15" s="223"/>
      <c r="T15" s="223"/>
      <c r="U15" s="223"/>
      <c r="V15" s="223"/>
      <c r="W15" s="223"/>
      <c r="X15" s="223"/>
      <c r="Y15" s="223"/>
      <c r="Z15" s="213"/>
      <c r="AA15" s="213"/>
      <c r="AB15" s="213"/>
      <c r="AC15" s="213"/>
      <c r="AD15" s="213"/>
      <c r="AE15" s="213"/>
      <c r="AF15" s="213"/>
      <c r="AG15" s="213" t="s">
        <v>235</v>
      </c>
      <c r="AH15" s="213">
        <v>0</v>
      </c>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row>
    <row r="16" spans="1:60" x14ac:dyDescent="0.2">
      <c r="A16" s="225" t="s">
        <v>204</v>
      </c>
      <c r="B16" s="226" t="s">
        <v>126</v>
      </c>
      <c r="C16" s="246" t="s">
        <v>127</v>
      </c>
      <c r="D16" s="227"/>
      <c r="E16" s="228"/>
      <c r="F16" s="229"/>
      <c r="G16" s="229">
        <f>SUMIF(AG17:AG18,"&lt;&gt;NOR",G17:G18)</f>
        <v>0</v>
      </c>
      <c r="H16" s="229"/>
      <c r="I16" s="229">
        <f>SUM(I17:I18)</f>
        <v>0</v>
      </c>
      <c r="J16" s="229"/>
      <c r="K16" s="229">
        <f>SUM(K17:K18)</f>
        <v>0</v>
      </c>
      <c r="L16" s="229"/>
      <c r="M16" s="229">
        <f>SUM(M17:M18)</f>
        <v>0</v>
      </c>
      <c r="N16" s="228"/>
      <c r="O16" s="228">
        <f>SUM(O17:O18)</f>
        <v>0.12</v>
      </c>
      <c r="P16" s="228"/>
      <c r="Q16" s="228">
        <f>SUM(Q17:Q18)</f>
        <v>0</v>
      </c>
      <c r="R16" s="229"/>
      <c r="S16" s="229"/>
      <c r="T16" s="230"/>
      <c r="U16" s="224"/>
      <c r="V16" s="224">
        <f>SUM(V17:V18)</f>
        <v>9.5</v>
      </c>
      <c r="W16" s="224"/>
      <c r="X16" s="224"/>
      <c r="Y16" s="224"/>
      <c r="AG16" t="s">
        <v>205</v>
      </c>
    </row>
    <row r="17" spans="1:60" ht="22.5" outlineLevel="1" x14ac:dyDescent="0.2">
      <c r="A17" s="232">
        <v>3</v>
      </c>
      <c r="B17" s="233" t="s">
        <v>243</v>
      </c>
      <c r="C17" s="248" t="s">
        <v>244</v>
      </c>
      <c r="D17" s="234" t="s">
        <v>239</v>
      </c>
      <c r="E17" s="235">
        <v>10</v>
      </c>
      <c r="F17" s="236"/>
      <c r="G17" s="237">
        <f>ROUND(E17*F17,2)</f>
        <v>0</v>
      </c>
      <c r="H17" s="236"/>
      <c r="I17" s="237">
        <f>ROUND(E17*H17,2)</f>
        <v>0</v>
      </c>
      <c r="J17" s="236"/>
      <c r="K17" s="237">
        <f>ROUND(E17*J17,2)</f>
        <v>0</v>
      </c>
      <c r="L17" s="237">
        <v>21</v>
      </c>
      <c r="M17" s="237">
        <f>G17*(1+L17/100)</f>
        <v>0</v>
      </c>
      <c r="N17" s="235">
        <v>1.226E-2</v>
      </c>
      <c r="O17" s="235">
        <f>ROUND(E17*N17,2)</f>
        <v>0.12</v>
      </c>
      <c r="P17" s="235">
        <v>0</v>
      </c>
      <c r="Q17" s="235">
        <f>ROUND(E17*P17,2)</f>
        <v>0</v>
      </c>
      <c r="R17" s="237" t="s">
        <v>240</v>
      </c>
      <c r="S17" s="237" t="s">
        <v>209</v>
      </c>
      <c r="T17" s="238" t="s">
        <v>209</v>
      </c>
      <c r="U17" s="223">
        <v>0.95</v>
      </c>
      <c r="V17" s="223">
        <f>ROUND(E17*U17,2)</f>
        <v>9.5</v>
      </c>
      <c r="W17" s="223"/>
      <c r="X17" s="223" t="s">
        <v>230</v>
      </c>
      <c r="Y17" s="223" t="s">
        <v>211</v>
      </c>
      <c r="Z17" s="213"/>
      <c r="AA17" s="213"/>
      <c r="AB17" s="213"/>
      <c r="AC17" s="213"/>
      <c r="AD17" s="213"/>
      <c r="AE17" s="213"/>
      <c r="AF17" s="213"/>
      <c r="AG17" s="213" t="s">
        <v>231</v>
      </c>
      <c r="AH17" s="213"/>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row>
    <row r="18" spans="1:60" outlineLevel="2" x14ac:dyDescent="0.2">
      <c r="A18" s="220"/>
      <c r="B18" s="221"/>
      <c r="C18" s="258" t="s">
        <v>245</v>
      </c>
      <c r="D18" s="252"/>
      <c r="E18" s="253">
        <v>10</v>
      </c>
      <c r="F18" s="223"/>
      <c r="G18" s="223"/>
      <c r="H18" s="223"/>
      <c r="I18" s="223"/>
      <c r="J18" s="223"/>
      <c r="K18" s="223"/>
      <c r="L18" s="223"/>
      <c r="M18" s="223"/>
      <c r="N18" s="222"/>
      <c r="O18" s="222"/>
      <c r="P18" s="222"/>
      <c r="Q18" s="222"/>
      <c r="R18" s="223"/>
      <c r="S18" s="223"/>
      <c r="T18" s="223"/>
      <c r="U18" s="223"/>
      <c r="V18" s="223"/>
      <c r="W18" s="223"/>
      <c r="X18" s="223"/>
      <c r="Y18" s="223"/>
      <c r="Z18" s="213"/>
      <c r="AA18" s="213"/>
      <c r="AB18" s="213"/>
      <c r="AC18" s="213"/>
      <c r="AD18" s="213"/>
      <c r="AE18" s="213"/>
      <c r="AF18" s="213"/>
      <c r="AG18" s="213" t="s">
        <v>235</v>
      </c>
      <c r="AH18" s="213">
        <v>0</v>
      </c>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row>
    <row r="19" spans="1:60" x14ac:dyDescent="0.2">
      <c r="A19" s="225" t="s">
        <v>204</v>
      </c>
      <c r="B19" s="226" t="s">
        <v>128</v>
      </c>
      <c r="C19" s="246" t="s">
        <v>129</v>
      </c>
      <c r="D19" s="227"/>
      <c r="E19" s="228"/>
      <c r="F19" s="229"/>
      <c r="G19" s="229">
        <f>SUMIF(AG20:AG37,"&lt;&gt;NOR",G20:G37)</f>
        <v>0</v>
      </c>
      <c r="H19" s="229"/>
      <c r="I19" s="229">
        <f>SUM(I20:I37)</f>
        <v>0</v>
      </c>
      <c r="J19" s="229"/>
      <c r="K19" s="229">
        <f>SUM(K20:K37)</f>
        <v>0</v>
      </c>
      <c r="L19" s="229"/>
      <c r="M19" s="229">
        <f>SUM(M20:M37)</f>
        <v>0</v>
      </c>
      <c r="N19" s="228"/>
      <c r="O19" s="228">
        <f>SUM(O20:O37)</f>
        <v>0.76</v>
      </c>
      <c r="P19" s="228"/>
      <c r="Q19" s="228">
        <f>SUM(Q20:Q37)</f>
        <v>0</v>
      </c>
      <c r="R19" s="229"/>
      <c r="S19" s="229"/>
      <c r="T19" s="230"/>
      <c r="U19" s="224"/>
      <c r="V19" s="224">
        <f>SUM(V20:V37)</f>
        <v>31.709999999999997</v>
      </c>
      <c r="W19" s="224"/>
      <c r="X19" s="224"/>
      <c r="Y19" s="224"/>
      <c r="AG19" t="s">
        <v>205</v>
      </c>
    </row>
    <row r="20" spans="1:60" outlineLevel="1" x14ac:dyDescent="0.2">
      <c r="A20" s="232">
        <v>4</v>
      </c>
      <c r="B20" s="233" t="s">
        <v>246</v>
      </c>
      <c r="C20" s="248" t="s">
        <v>247</v>
      </c>
      <c r="D20" s="234" t="s">
        <v>239</v>
      </c>
      <c r="E20" s="235">
        <v>11.1</v>
      </c>
      <c r="F20" s="236"/>
      <c r="G20" s="237">
        <f>ROUND(E20*F20,2)</f>
        <v>0</v>
      </c>
      <c r="H20" s="236"/>
      <c r="I20" s="237">
        <f>ROUND(E20*H20,2)</f>
        <v>0</v>
      </c>
      <c r="J20" s="236"/>
      <c r="K20" s="237">
        <f>ROUND(E20*J20,2)</f>
        <v>0</v>
      </c>
      <c r="L20" s="237">
        <v>21</v>
      </c>
      <c r="M20" s="237">
        <f>G20*(1+L20/100)</f>
        <v>0</v>
      </c>
      <c r="N20" s="235">
        <v>4.0000000000000003E-5</v>
      </c>
      <c r="O20" s="235">
        <f>ROUND(E20*N20,2)</f>
        <v>0</v>
      </c>
      <c r="P20" s="235">
        <v>0</v>
      </c>
      <c r="Q20" s="235">
        <f>ROUND(E20*P20,2)</f>
        <v>0</v>
      </c>
      <c r="R20" s="237" t="s">
        <v>240</v>
      </c>
      <c r="S20" s="237" t="s">
        <v>209</v>
      </c>
      <c r="T20" s="238" t="s">
        <v>209</v>
      </c>
      <c r="U20" s="223">
        <v>7.8E-2</v>
      </c>
      <c r="V20" s="223">
        <f>ROUND(E20*U20,2)</f>
        <v>0.87</v>
      </c>
      <c r="W20" s="223"/>
      <c r="X20" s="223" t="s">
        <v>230</v>
      </c>
      <c r="Y20" s="223" t="s">
        <v>211</v>
      </c>
      <c r="Z20" s="213"/>
      <c r="AA20" s="213"/>
      <c r="AB20" s="213"/>
      <c r="AC20" s="213"/>
      <c r="AD20" s="213"/>
      <c r="AE20" s="213"/>
      <c r="AF20" s="213"/>
      <c r="AG20" s="213" t="s">
        <v>231</v>
      </c>
      <c r="AH20" s="213"/>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row>
    <row r="21" spans="1:60" ht="22.5" outlineLevel="2" x14ac:dyDescent="0.2">
      <c r="A21" s="220"/>
      <c r="B21" s="221"/>
      <c r="C21" s="257" t="s">
        <v>248</v>
      </c>
      <c r="D21" s="254"/>
      <c r="E21" s="254"/>
      <c r="F21" s="254"/>
      <c r="G21" s="254"/>
      <c r="H21" s="223"/>
      <c r="I21" s="223"/>
      <c r="J21" s="223"/>
      <c r="K21" s="223"/>
      <c r="L21" s="223"/>
      <c r="M21" s="223"/>
      <c r="N21" s="222"/>
      <c r="O21" s="222"/>
      <c r="P21" s="222"/>
      <c r="Q21" s="222"/>
      <c r="R21" s="223"/>
      <c r="S21" s="223"/>
      <c r="T21" s="223"/>
      <c r="U21" s="223"/>
      <c r="V21" s="223"/>
      <c r="W21" s="223"/>
      <c r="X21" s="223"/>
      <c r="Y21" s="223"/>
      <c r="Z21" s="213"/>
      <c r="AA21" s="213"/>
      <c r="AB21" s="213"/>
      <c r="AC21" s="213"/>
      <c r="AD21" s="213"/>
      <c r="AE21" s="213"/>
      <c r="AF21" s="213"/>
      <c r="AG21" s="213" t="s">
        <v>233</v>
      </c>
      <c r="AH21" s="213"/>
      <c r="AI21" s="213"/>
      <c r="AJ21" s="213"/>
      <c r="AK21" s="213"/>
      <c r="AL21" s="213"/>
      <c r="AM21" s="213"/>
      <c r="AN21" s="213"/>
      <c r="AO21" s="213"/>
      <c r="AP21" s="213"/>
      <c r="AQ21" s="213"/>
      <c r="AR21" s="213"/>
      <c r="AS21" s="213"/>
      <c r="AT21" s="213"/>
      <c r="AU21" s="213"/>
      <c r="AV21" s="213"/>
      <c r="AW21" s="213"/>
      <c r="AX21" s="213"/>
      <c r="AY21" s="213"/>
      <c r="AZ21" s="213"/>
      <c r="BA21" s="255" t="str">
        <f>C21</f>
        <v>které se zřizují před úpravami povrchu, a obalení osazených dveřních zárubní před znečištěním při úpravách povrchu nástřikem plastických maltovin včetně pozdějšího odkrytí,</v>
      </c>
      <c r="BB21" s="213"/>
      <c r="BC21" s="213"/>
      <c r="BD21" s="213"/>
      <c r="BE21" s="213"/>
      <c r="BF21" s="213"/>
      <c r="BG21" s="213"/>
      <c r="BH21" s="213"/>
    </row>
    <row r="22" spans="1:60" outlineLevel="2" x14ac:dyDescent="0.2">
      <c r="A22" s="220"/>
      <c r="B22" s="221"/>
      <c r="C22" s="258" t="s">
        <v>249</v>
      </c>
      <c r="D22" s="252"/>
      <c r="E22" s="253">
        <v>4.2</v>
      </c>
      <c r="F22" s="223"/>
      <c r="G22" s="223"/>
      <c r="H22" s="223"/>
      <c r="I22" s="223"/>
      <c r="J22" s="223"/>
      <c r="K22" s="223"/>
      <c r="L22" s="223"/>
      <c r="M22" s="223"/>
      <c r="N22" s="222"/>
      <c r="O22" s="222"/>
      <c r="P22" s="222"/>
      <c r="Q22" s="222"/>
      <c r="R22" s="223"/>
      <c r="S22" s="223"/>
      <c r="T22" s="223"/>
      <c r="U22" s="223"/>
      <c r="V22" s="223"/>
      <c r="W22" s="223"/>
      <c r="X22" s="223"/>
      <c r="Y22" s="223"/>
      <c r="Z22" s="213"/>
      <c r="AA22" s="213"/>
      <c r="AB22" s="213"/>
      <c r="AC22" s="213"/>
      <c r="AD22" s="213"/>
      <c r="AE22" s="213"/>
      <c r="AF22" s="213"/>
      <c r="AG22" s="213" t="s">
        <v>235</v>
      </c>
      <c r="AH22" s="213">
        <v>0</v>
      </c>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row>
    <row r="23" spans="1:60" outlineLevel="3" x14ac:dyDescent="0.2">
      <c r="A23" s="220"/>
      <c r="B23" s="221"/>
      <c r="C23" s="258" t="s">
        <v>250</v>
      </c>
      <c r="D23" s="252"/>
      <c r="E23" s="253">
        <v>5.0999999999999996</v>
      </c>
      <c r="F23" s="223"/>
      <c r="G23" s="223"/>
      <c r="H23" s="223"/>
      <c r="I23" s="223"/>
      <c r="J23" s="223"/>
      <c r="K23" s="223"/>
      <c r="L23" s="223"/>
      <c r="M23" s="223"/>
      <c r="N23" s="222"/>
      <c r="O23" s="222"/>
      <c r="P23" s="222"/>
      <c r="Q23" s="222"/>
      <c r="R23" s="223"/>
      <c r="S23" s="223"/>
      <c r="T23" s="223"/>
      <c r="U23" s="223"/>
      <c r="V23" s="223"/>
      <c r="W23" s="223"/>
      <c r="X23" s="223"/>
      <c r="Y23" s="223"/>
      <c r="Z23" s="213"/>
      <c r="AA23" s="213"/>
      <c r="AB23" s="213"/>
      <c r="AC23" s="213"/>
      <c r="AD23" s="213"/>
      <c r="AE23" s="213"/>
      <c r="AF23" s="213"/>
      <c r="AG23" s="213" t="s">
        <v>235</v>
      </c>
      <c r="AH23" s="213">
        <v>0</v>
      </c>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row>
    <row r="24" spans="1:60" outlineLevel="3" x14ac:dyDescent="0.2">
      <c r="A24" s="220"/>
      <c r="B24" s="221"/>
      <c r="C24" s="258" t="s">
        <v>251</v>
      </c>
      <c r="D24" s="252"/>
      <c r="E24" s="253">
        <v>1.8</v>
      </c>
      <c r="F24" s="223"/>
      <c r="G24" s="223"/>
      <c r="H24" s="223"/>
      <c r="I24" s="223"/>
      <c r="J24" s="223"/>
      <c r="K24" s="223"/>
      <c r="L24" s="223"/>
      <c r="M24" s="223"/>
      <c r="N24" s="222"/>
      <c r="O24" s="222"/>
      <c r="P24" s="222"/>
      <c r="Q24" s="222"/>
      <c r="R24" s="223"/>
      <c r="S24" s="223"/>
      <c r="T24" s="223"/>
      <c r="U24" s="223"/>
      <c r="V24" s="223"/>
      <c r="W24" s="223"/>
      <c r="X24" s="223"/>
      <c r="Y24" s="223"/>
      <c r="Z24" s="213"/>
      <c r="AA24" s="213"/>
      <c r="AB24" s="213"/>
      <c r="AC24" s="213"/>
      <c r="AD24" s="213"/>
      <c r="AE24" s="213"/>
      <c r="AF24" s="213"/>
      <c r="AG24" s="213" t="s">
        <v>235</v>
      </c>
      <c r="AH24" s="213">
        <v>0</v>
      </c>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row>
    <row r="25" spans="1:60" outlineLevel="1" x14ac:dyDescent="0.2">
      <c r="A25" s="232">
        <v>5</v>
      </c>
      <c r="B25" s="233" t="s">
        <v>252</v>
      </c>
      <c r="C25" s="248" t="s">
        <v>253</v>
      </c>
      <c r="D25" s="234" t="s">
        <v>254</v>
      </c>
      <c r="E25" s="235">
        <v>40</v>
      </c>
      <c r="F25" s="236"/>
      <c r="G25" s="237">
        <f>ROUND(E25*F25,2)</f>
        <v>0</v>
      </c>
      <c r="H25" s="236"/>
      <c r="I25" s="237">
        <f>ROUND(E25*H25,2)</f>
        <v>0</v>
      </c>
      <c r="J25" s="236"/>
      <c r="K25" s="237">
        <f>ROUND(E25*J25,2)</f>
        <v>0</v>
      </c>
      <c r="L25" s="237">
        <v>21</v>
      </c>
      <c r="M25" s="237">
        <f>G25*(1+L25/100)</f>
        <v>0</v>
      </c>
      <c r="N25" s="235">
        <v>4.0800000000000003E-3</v>
      </c>
      <c r="O25" s="235">
        <f>ROUND(E25*N25,2)</f>
        <v>0.16</v>
      </c>
      <c r="P25" s="235">
        <v>0</v>
      </c>
      <c r="Q25" s="235">
        <f>ROUND(E25*P25,2)</f>
        <v>0</v>
      </c>
      <c r="R25" s="237" t="s">
        <v>229</v>
      </c>
      <c r="S25" s="237" t="s">
        <v>209</v>
      </c>
      <c r="T25" s="238" t="s">
        <v>209</v>
      </c>
      <c r="U25" s="223">
        <v>0.152</v>
      </c>
      <c r="V25" s="223">
        <f>ROUND(E25*U25,2)</f>
        <v>6.08</v>
      </c>
      <c r="W25" s="223"/>
      <c r="X25" s="223" t="s">
        <v>230</v>
      </c>
      <c r="Y25" s="223" t="s">
        <v>211</v>
      </c>
      <c r="Z25" s="213"/>
      <c r="AA25" s="213"/>
      <c r="AB25" s="213"/>
      <c r="AC25" s="213"/>
      <c r="AD25" s="213"/>
      <c r="AE25" s="213"/>
      <c r="AF25" s="213"/>
      <c r="AG25" s="213" t="s">
        <v>231</v>
      </c>
      <c r="AH25" s="213"/>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row>
    <row r="26" spans="1:60" outlineLevel="2" x14ac:dyDescent="0.2">
      <c r="A26" s="220"/>
      <c r="B26" s="221"/>
      <c r="C26" s="257" t="s">
        <v>255</v>
      </c>
      <c r="D26" s="254"/>
      <c r="E26" s="254"/>
      <c r="F26" s="254"/>
      <c r="G26" s="254"/>
      <c r="H26" s="223"/>
      <c r="I26" s="223"/>
      <c r="J26" s="223"/>
      <c r="K26" s="223"/>
      <c r="L26" s="223"/>
      <c r="M26" s="223"/>
      <c r="N26" s="222"/>
      <c r="O26" s="222"/>
      <c r="P26" s="222"/>
      <c r="Q26" s="222"/>
      <c r="R26" s="223"/>
      <c r="S26" s="223"/>
      <c r="T26" s="223"/>
      <c r="U26" s="223"/>
      <c r="V26" s="223"/>
      <c r="W26" s="223"/>
      <c r="X26" s="223"/>
      <c r="Y26" s="223"/>
      <c r="Z26" s="213"/>
      <c r="AA26" s="213"/>
      <c r="AB26" s="213"/>
      <c r="AC26" s="213"/>
      <c r="AD26" s="213"/>
      <c r="AE26" s="213"/>
      <c r="AF26" s="213"/>
      <c r="AG26" s="213" t="s">
        <v>233</v>
      </c>
      <c r="AH26" s="213"/>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row>
    <row r="27" spans="1:60" outlineLevel="2" x14ac:dyDescent="0.2">
      <c r="A27" s="220"/>
      <c r="B27" s="221"/>
      <c r="C27" s="258" t="s">
        <v>256</v>
      </c>
      <c r="D27" s="252"/>
      <c r="E27" s="253">
        <v>40</v>
      </c>
      <c r="F27" s="223"/>
      <c r="G27" s="223"/>
      <c r="H27" s="223"/>
      <c r="I27" s="223"/>
      <c r="J27" s="223"/>
      <c r="K27" s="223"/>
      <c r="L27" s="223"/>
      <c r="M27" s="223"/>
      <c r="N27" s="222"/>
      <c r="O27" s="222"/>
      <c r="P27" s="222"/>
      <c r="Q27" s="222"/>
      <c r="R27" s="223"/>
      <c r="S27" s="223"/>
      <c r="T27" s="223"/>
      <c r="U27" s="223"/>
      <c r="V27" s="223"/>
      <c r="W27" s="223"/>
      <c r="X27" s="223"/>
      <c r="Y27" s="223"/>
      <c r="Z27" s="213"/>
      <c r="AA27" s="213"/>
      <c r="AB27" s="213"/>
      <c r="AC27" s="213"/>
      <c r="AD27" s="213"/>
      <c r="AE27" s="213"/>
      <c r="AF27" s="213"/>
      <c r="AG27" s="213" t="s">
        <v>235</v>
      </c>
      <c r="AH27" s="213">
        <v>0</v>
      </c>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row>
    <row r="28" spans="1:60" outlineLevel="1" x14ac:dyDescent="0.2">
      <c r="A28" s="232">
        <v>6</v>
      </c>
      <c r="B28" s="233" t="s">
        <v>257</v>
      </c>
      <c r="C28" s="248" t="s">
        <v>258</v>
      </c>
      <c r="D28" s="234" t="s">
        <v>254</v>
      </c>
      <c r="E28" s="235">
        <v>7</v>
      </c>
      <c r="F28" s="236"/>
      <c r="G28" s="237">
        <f>ROUND(E28*F28,2)</f>
        <v>0</v>
      </c>
      <c r="H28" s="236"/>
      <c r="I28" s="237">
        <f>ROUND(E28*H28,2)</f>
        <v>0</v>
      </c>
      <c r="J28" s="236"/>
      <c r="K28" s="237">
        <f>ROUND(E28*J28,2)</f>
        <v>0</v>
      </c>
      <c r="L28" s="237">
        <v>21</v>
      </c>
      <c r="M28" s="237">
        <f>G28*(1+L28/100)</f>
        <v>0</v>
      </c>
      <c r="N28" s="235">
        <v>8.1700000000000002E-3</v>
      </c>
      <c r="O28" s="235">
        <f>ROUND(E28*N28,2)</f>
        <v>0.06</v>
      </c>
      <c r="P28" s="235">
        <v>0</v>
      </c>
      <c r="Q28" s="235">
        <f>ROUND(E28*P28,2)</f>
        <v>0</v>
      </c>
      <c r="R28" s="237" t="s">
        <v>229</v>
      </c>
      <c r="S28" s="237" t="s">
        <v>209</v>
      </c>
      <c r="T28" s="238" t="s">
        <v>209</v>
      </c>
      <c r="U28" s="223">
        <v>0.186</v>
      </c>
      <c r="V28" s="223">
        <f>ROUND(E28*U28,2)</f>
        <v>1.3</v>
      </c>
      <c r="W28" s="223"/>
      <c r="X28" s="223" t="s">
        <v>230</v>
      </c>
      <c r="Y28" s="223" t="s">
        <v>211</v>
      </c>
      <c r="Z28" s="213"/>
      <c r="AA28" s="213"/>
      <c r="AB28" s="213"/>
      <c r="AC28" s="213"/>
      <c r="AD28" s="213"/>
      <c r="AE28" s="213"/>
      <c r="AF28" s="213"/>
      <c r="AG28" s="213" t="s">
        <v>231</v>
      </c>
      <c r="AH28" s="213"/>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row>
    <row r="29" spans="1:60" outlineLevel="2" x14ac:dyDescent="0.2">
      <c r="A29" s="220"/>
      <c r="B29" s="221"/>
      <c r="C29" s="257" t="s">
        <v>255</v>
      </c>
      <c r="D29" s="254"/>
      <c r="E29" s="254"/>
      <c r="F29" s="254"/>
      <c r="G29" s="254"/>
      <c r="H29" s="223"/>
      <c r="I29" s="223"/>
      <c r="J29" s="223"/>
      <c r="K29" s="223"/>
      <c r="L29" s="223"/>
      <c r="M29" s="223"/>
      <c r="N29" s="222"/>
      <c r="O29" s="222"/>
      <c r="P29" s="222"/>
      <c r="Q29" s="222"/>
      <c r="R29" s="223"/>
      <c r="S29" s="223"/>
      <c r="T29" s="223"/>
      <c r="U29" s="223"/>
      <c r="V29" s="223"/>
      <c r="W29" s="223"/>
      <c r="X29" s="223"/>
      <c r="Y29" s="223"/>
      <c r="Z29" s="213"/>
      <c r="AA29" s="213"/>
      <c r="AB29" s="213"/>
      <c r="AC29" s="213"/>
      <c r="AD29" s="213"/>
      <c r="AE29" s="213"/>
      <c r="AF29" s="213"/>
      <c r="AG29" s="213" t="s">
        <v>233</v>
      </c>
      <c r="AH29" s="213"/>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row>
    <row r="30" spans="1:60" outlineLevel="2" x14ac:dyDescent="0.2">
      <c r="A30" s="220"/>
      <c r="B30" s="221"/>
      <c r="C30" s="258" t="s">
        <v>259</v>
      </c>
      <c r="D30" s="252"/>
      <c r="E30" s="253">
        <v>7</v>
      </c>
      <c r="F30" s="223"/>
      <c r="G30" s="223"/>
      <c r="H30" s="223"/>
      <c r="I30" s="223"/>
      <c r="J30" s="223"/>
      <c r="K30" s="223"/>
      <c r="L30" s="223"/>
      <c r="M30" s="223"/>
      <c r="N30" s="222"/>
      <c r="O30" s="222"/>
      <c r="P30" s="222"/>
      <c r="Q30" s="222"/>
      <c r="R30" s="223"/>
      <c r="S30" s="223"/>
      <c r="T30" s="223"/>
      <c r="U30" s="223"/>
      <c r="V30" s="223"/>
      <c r="W30" s="223"/>
      <c r="X30" s="223"/>
      <c r="Y30" s="223"/>
      <c r="Z30" s="213"/>
      <c r="AA30" s="213"/>
      <c r="AB30" s="213"/>
      <c r="AC30" s="213"/>
      <c r="AD30" s="213"/>
      <c r="AE30" s="213"/>
      <c r="AF30" s="213"/>
      <c r="AG30" s="213" t="s">
        <v>235</v>
      </c>
      <c r="AH30" s="213">
        <v>0</v>
      </c>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row>
    <row r="31" spans="1:60" outlineLevel="1" x14ac:dyDescent="0.2">
      <c r="A31" s="232">
        <v>7</v>
      </c>
      <c r="B31" s="233" t="s">
        <v>260</v>
      </c>
      <c r="C31" s="248" t="s">
        <v>261</v>
      </c>
      <c r="D31" s="234" t="s">
        <v>239</v>
      </c>
      <c r="E31" s="235">
        <v>4.41</v>
      </c>
      <c r="F31" s="236"/>
      <c r="G31" s="237">
        <f>ROUND(E31*F31,2)</f>
        <v>0</v>
      </c>
      <c r="H31" s="236"/>
      <c r="I31" s="237">
        <f>ROUND(E31*H31,2)</f>
        <v>0</v>
      </c>
      <c r="J31" s="236"/>
      <c r="K31" s="237">
        <f>ROUND(E31*J31,2)</f>
        <v>0</v>
      </c>
      <c r="L31" s="237">
        <v>21</v>
      </c>
      <c r="M31" s="237">
        <f>G31*(1+L31/100)</f>
        <v>0</v>
      </c>
      <c r="N31" s="235">
        <v>3.5659999999999997E-2</v>
      </c>
      <c r="O31" s="235">
        <f>ROUND(E31*N31,2)</f>
        <v>0.16</v>
      </c>
      <c r="P31" s="235">
        <v>0</v>
      </c>
      <c r="Q31" s="235">
        <f>ROUND(E31*P31,2)</f>
        <v>0</v>
      </c>
      <c r="R31" s="237" t="s">
        <v>229</v>
      </c>
      <c r="S31" s="237" t="s">
        <v>209</v>
      </c>
      <c r="T31" s="238" t="s">
        <v>209</v>
      </c>
      <c r="U31" s="223">
        <v>1.1841699999999999</v>
      </c>
      <c r="V31" s="223">
        <f>ROUND(E31*U31,2)</f>
        <v>5.22</v>
      </c>
      <c r="W31" s="223"/>
      <c r="X31" s="223" t="s">
        <v>230</v>
      </c>
      <c r="Y31" s="223" t="s">
        <v>211</v>
      </c>
      <c r="Z31" s="213"/>
      <c r="AA31" s="213"/>
      <c r="AB31" s="213"/>
      <c r="AC31" s="213"/>
      <c r="AD31" s="213"/>
      <c r="AE31" s="213"/>
      <c r="AF31" s="213"/>
      <c r="AG31" s="213" t="s">
        <v>231</v>
      </c>
      <c r="AH31" s="213"/>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row>
    <row r="32" spans="1:60" outlineLevel="2" x14ac:dyDescent="0.2">
      <c r="A32" s="220"/>
      <c r="B32" s="221"/>
      <c r="C32" s="257" t="s">
        <v>262</v>
      </c>
      <c r="D32" s="254"/>
      <c r="E32" s="254"/>
      <c r="F32" s="254"/>
      <c r="G32" s="254"/>
      <c r="H32" s="223"/>
      <c r="I32" s="223"/>
      <c r="J32" s="223"/>
      <c r="K32" s="223"/>
      <c r="L32" s="223"/>
      <c r="M32" s="223"/>
      <c r="N32" s="222"/>
      <c r="O32" s="222"/>
      <c r="P32" s="222"/>
      <c r="Q32" s="222"/>
      <c r="R32" s="223"/>
      <c r="S32" s="223"/>
      <c r="T32" s="223"/>
      <c r="U32" s="223"/>
      <c r="V32" s="223"/>
      <c r="W32" s="223"/>
      <c r="X32" s="223"/>
      <c r="Y32" s="223"/>
      <c r="Z32" s="213"/>
      <c r="AA32" s="213"/>
      <c r="AB32" s="213"/>
      <c r="AC32" s="213"/>
      <c r="AD32" s="213"/>
      <c r="AE32" s="213"/>
      <c r="AF32" s="213"/>
      <c r="AG32" s="213" t="s">
        <v>233</v>
      </c>
      <c r="AH32" s="213"/>
      <c r="AI32" s="213"/>
      <c r="AJ32" s="213"/>
      <c r="AK32" s="213"/>
      <c r="AL32" s="213"/>
      <c r="AM32" s="213"/>
      <c r="AN32" s="213"/>
      <c r="AO32" s="213"/>
      <c r="AP32" s="213"/>
      <c r="AQ32" s="213"/>
      <c r="AR32" s="213"/>
      <c r="AS32" s="213"/>
      <c r="AT32" s="213"/>
      <c r="AU32" s="213"/>
      <c r="AV32" s="213"/>
      <c r="AW32" s="213"/>
      <c r="AX32" s="213"/>
      <c r="AY32" s="213"/>
      <c r="AZ32" s="213"/>
      <c r="BA32" s="255" t="str">
        <f>C32</f>
        <v>okenního nebo dveřního, z pomocného pracovního lešení o výšce podlahy do 1900 mm a pro zatížení do 1,5 kPa,</v>
      </c>
      <c r="BB32" s="213"/>
      <c r="BC32" s="213"/>
      <c r="BD32" s="213"/>
      <c r="BE32" s="213"/>
      <c r="BF32" s="213"/>
      <c r="BG32" s="213"/>
      <c r="BH32" s="213"/>
    </row>
    <row r="33" spans="1:60" outlineLevel="2" x14ac:dyDescent="0.2">
      <c r="A33" s="220"/>
      <c r="B33" s="221"/>
      <c r="C33" s="258" t="s">
        <v>263</v>
      </c>
      <c r="D33" s="252"/>
      <c r="E33" s="253">
        <v>4.41</v>
      </c>
      <c r="F33" s="223"/>
      <c r="G33" s="223"/>
      <c r="H33" s="223"/>
      <c r="I33" s="223"/>
      <c r="J33" s="223"/>
      <c r="K33" s="223"/>
      <c r="L33" s="223"/>
      <c r="M33" s="223"/>
      <c r="N33" s="222"/>
      <c r="O33" s="222"/>
      <c r="P33" s="222"/>
      <c r="Q33" s="222"/>
      <c r="R33" s="223"/>
      <c r="S33" s="223"/>
      <c r="T33" s="223"/>
      <c r="U33" s="223"/>
      <c r="V33" s="223"/>
      <c r="W33" s="223"/>
      <c r="X33" s="223"/>
      <c r="Y33" s="223"/>
      <c r="Z33" s="213"/>
      <c r="AA33" s="213"/>
      <c r="AB33" s="213"/>
      <c r="AC33" s="213"/>
      <c r="AD33" s="213"/>
      <c r="AE33" s="213"/>
      <c r="AF33" s="213"/>
      <c r="AG33" s="213" t="s">
        <v>235</v>
      </c>
      <c r="AH33" s="213">
        <v>0</v>
      </c>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row>
    <row r="34" spans="1:60" ht="22.5" outlineLevel="1" x14ac:dyDescent="0.2">
      <c r="A34" s="232">
        <v>8</v>
      </c>
      <c r="B34" s="233" t="s">
        <v>264</v>
      </c>
      <c r="C34" s="248" t="s">
        <v>265</v>
      </c>
      <c r="D34" s="234" t="s">
        <v>239</v>
      </c>
      <c r="E34" s="235">
        <v>57.164000000000001</v>
      </c>
      <c r="F34" s="236"/>
      <c r="G34" s="237">
        <f>ROUND(E34*F34,2)</f>
        <v>0</v>
      </c>
      <c r="H34" s="236"/>
      <c r="I34" s="237">
        <f>ROUND(E34*H34,2)</f>
        <v>0</v>
      </c>
      <c r="J34" s="236"/>
      <c r="K34" s="237">
        <f>ROUND(E34*J34,2)</f>
        <v>0</v>
      </c>
      <c r="L34" s="237">
        <v>21</v>
      </c>
      <c r="M34" s="237">
        <f>G34*(1+L34/100)</f>
        <v>0</v>
      </c>
      <c r="N34" s="235">
        <v>6.5799999999999999E-3</v>
      </c>
      <c r="O34" s="235">
        <f>ROUND(E34*N34,2)</f>
        <v>0.38</v>
      </c>
      <c r="P34" s="235">
        <v>0</v>
      </c>
      <c r="Q34" s="235">
        <f>ROUND(E34*P34,2)</f>
        <v>0</v>
      </c>
      <c r="R34" s="237" t="s">
        <v>240</v>
      </c>
      <c r="S34" s="237" t="s">
        <v>209</v>
      </c>
      <c r="T34" s="238" t="s">
        <v>209</v>
      </c>
      <c r="U34" s="223">
        <v>0.31900000000000001</v>
      </c>
      <c r="V34" s="223">
        <f>ROUND(E34*U34,2)</f>
        <v>18.239999999999998</v>
      </c>
      <c r="W34" s="223"/>
      <c r="X34" s="223" t="s">
        <v>230</v>
      </c>
      <c r="Y34" s="223" t="s">
        <v>211</v>
      </c>
      <c r="Z34" s="213"/>
      <c r="AA34" s="213"/>
      <c r="AB34" s="213"/>
      <c r="AC34" s="213"/>
      <c r="AD34" s="213"/>
      <c r="AE34" s="213"/>
      <c r="AF34" s="213"/>
      <c r="AG34" s="213" t="s">
        <v>231</v>
      </c>
      <c r="AH34" s="213"/>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row>
    <row r="35" spans="1:60" ht="22.5" outlineLevel="2" x14ac:dyDescent="0.2">
      <c r="A35" s="220"/>
      <c r="B35" s="221"/>
      <c r="C35" s="257" t="s">
        <v>266</v>
      </c>
      <c r="D35" s="254"/>
      <c r="E35" s="254"/>
      <c r="F35" s="254"/>
      <c r="G35" s="254"/>
      <c r="H35" s="223"/>
      <c r="I35" s="223"/>
      <c r="J35" s="223"/>
      <c r="K35" s="223"/>
      <c r="L35" s="223"/>
      <c r="M35" s="223"/>
      <c r="N35" s="222"/>
      <c r="O35" s="222"/>
      <c r="P35" s="222"/>
      <c r="Q35" s="222"/>
      <c r="R35" s="223"/>
      <c r="S35" s="223"/>
      <c r="T35" s="223"/>
      <c r="U35" s="223"/>
      <c r="V35" s="223"/>
      <c r="W35" s="223"/>
      <c r="X35" s="223"/>
      <c r="Y35" s="223"/>
      <c r="Z35" s="213"/>
      <c r="AA35" s="213"/>
      <c r="AB35" s="213"/>
      <c r="AC35" s="213"/>
      <c r="AD35" s="213"/>
      <c r="AE35" s="213"/>
      <c r="AF35" s="213"/>
      <c r="AG35" s="213" t="s">
        <v>233</v>
      </c>
      <c r="AH35" s="213"/>
      <c r="AI35" s="213"/>
      <c r="AJ35" s="213"/>
      <c r="AK35" s="213"/>
      <c r="AL35" s="213"/>
      <c r="AM35" s="213"/>
      <c r="AN35" s="213"/>
      <c r="AO35" s="213"/>
      <c r="AP35" s="213"/>
      <c r="AQ35" s="213"/>
      <c r="AR35" s="213"/>
      <c r="AS35" s="213"/>
      <c r="AT35" s="213"/>
      <c r="AU35" s="213"/>
      <c r="AV35" s="213"/>
      <c r="AW35" s="213"/>
      <c r="AX35" s="213"/>
      <c r="AY35" s="213"/>
      <c r="AZ35" s="213"/>
      <c r="BA35" s="255" t="str">
        <f>C35</f>
        <v>na rovném povrchu vnitřních stěn, pilířů, svislých panelových konstrukcí, s nejnutnějším obroušením podkladu (pemzou apod.) a oprášením,</v>
      </c>
      <c r="BB35" s="213"/>
      <c r="BC35" s="213"/>
      <c r="BD35" s="213"/>
      <c r="BE35" s="213"/>
      <c r="BF35" s="213"/>
      <c r="BG35" s="213"/>
      <c r="BH35" s="213"/>
    </row>
    <row r="36" spans="1:60" ht="22.5" outlineLevel="2" x14ac:dyDescent="0.2">
      <c r="A36" s="220"/>
      <c r="B36" s="221"/>
      <c r="C36" s="258" t="s">
        <v>267</v>
      </c>
      <c r="D36" s="252"/>
      <c r="E36" s="253">
        <v>51.639000000000003</v>
      </c>
      <c r="F36" s="223"/>
      <c r="G36" s="223"/>
      <c r="H36" s="223"/>
      <c r="I36" s="223"/>
      <c r="J36" s="223"/>
      <c r="K36" s="223"/>
      <c r="L36" s="223"/>
      <c r="M36" s="223"/>
      <c r="N36" s="222"/>
      <c r="O36" s="222"/>
      <c r="P36" s="222"/>
      <c r="Q36" s="222"/>
      <c r="R36" s="223"/>
      <c r="S36" s="223"/>
      <c r="T36" s="223"/>
      <c r="U36" s="223"/>
      <c r="V36" s="223"/>
      <c r="W36" s="223"/>
      <c r="X36" s="223"/>
      <c r="Y36" s="223"/>
      <c r="Z36" s="213"/>
      <c r="AA36" s="213"/>
      <c r="AB36" s="213"/>
      <c r="AC36" s="213"/>
      <c r="AD36" s="213"/>
      <c r="AE36" s="213"/>
      <c r="AF36" s="213"/>
      <c r="AG36" s="213" t="s">
        <v>235</v>
      </c>
      <c r="AH36" s="213">
        <v>0</v>
      </c>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row>
    <row r="37" spans="1:60" outlineLevel="3" x14ac:dyDescent="0.2">
      <c r="A37" s="220"/>
      <c r="B37" s="221"/>
      <c r="C37" s="258" t="s">
        <v>268</v>
      </c>
      <c r="D37" s="252"/>
      <c r="E37" s="253">
        <v>5.5250000000000004</v>
      </c>
      <c r="F37" s="223"/>
      <c r="G37" s="223"/>
      <c r="H37" s="223"/>
      <c r="I37" s="223"/>
      <c r="J37" s="223"/>
      <c r="K37" s="223"/>
      <c r="L37" s="223"/>
      <c r="M37" s="223"/>
      <c r="N37" s="222"/>
      <c r="O37" s="222"/>
      <c r="P37" s="222"/>
      <c r="Q37" s="222"/>
      <c r="R37" s="223"/>
      <c r="S37" s="223"/>
      <c r="T37" s="223"/>
      <c r="U37" s="223"/>
      <c r="V37" s="223"/>
      <c r="W37" s="223"/>
      <c r="X37" s="223"/>
      <c r="Y37" s="223"/>
      <c r="Z37" s="213"/>
      <c r="AA37" s="213"/>
      <c r="AB37" s="213"/>
      <c r="AC37" s="213"/>
      <c r="AD37" s="213"/>
      <c r="AE37" s="213"/>
      <c r="AF37" s="213"/>
      <c r="AG37" s="213" t="s">
        <v>235</v>
      </c>
      <c r="AH37" s="213">
        <v>0</v>
      </c>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row>
    <row r="38" spans="1:60" x14ac:dyDescent="0.2">
      <c r="A38" s="225" t="s">
        <v>204</v>
      </c>
      <c r="B38" s="226" t="s">
        <v>130</v>
      </c>
      <c r="C38" s="246" t="s">
        <v>131</v>
      </c>
      <c r="D38" s="227"/>
      <c r="E38" s="228"/>
      <c r="F38" s="229"/>
      <c r="G38" s="229">
        <f>SUMIF(AG39:AG55,"&lt;&gt;NOR",G39:G55)</f>
        <v>0</v>
      </c>
      <c r="H38" s="229"/>
      <c r="I38" s="229">
        <f>SUM(I39:I55)</f>
        <v>0</v>
      </c>
      <c r="J38" s="229"/>
      <c r="K38" s="229">
        <f>SUM(K39:K55)</f>
        <v>0</v>
      </c>
      <c r="L38" s="229"/>
      <c r="M38" s="229">
        <f>SUM(M39:M55)</f>
        <v>0</v>
      </c>
      <c r="N38" s="228"/>
      <c r="O38" s="228">
        <f>SUM(O39:O55)</f>
        <v>3.9299999999999993</v>
      </c>
      <c r="P38" s="228"/>
      <c r="Q38" s="228">
        <f>SUM(Q39:Q55)</f>
        <v>0</v>
      </c>
      <c r="R38" s="229"/>
      <c r="S38" s="229"/>
      <c r="T38" s="230"/>
      <c r="U38" s="224"/>
      <c r="V38" s="224">
        <f>SUM(V39:V55)</f>
        <v>10.24</v>
      </c>
      <c r="W38" s="224"/>
      <c r="X38" s="224"/>
      <c r="Y38" s="224"/>
      <c r="AG38" t="s">
        <v>205</v>
      </c>
    </row>
    <row r="39" spans="1:60" outlineLevel="1" x14ac:dyDescent="0.2">
      <c r="A39" s="232">
        <v>9</v>
      </c>
      <c r="B39" s="233" t="s">
        <v>269</v>
      </c>
      <c r="C39" s="248" t="s">
        <v>270</v>
      </c>
      <c r="D39" s="234" t="s">
        <v>228</v>
      </c>
      <c r="E39" s="235">
        <v>0.81</v>
      </c>
      <c r="F39" s="236"/>
      <c r="G39" s="237">
        <f>ROUND(E39*F39,2)</f>
        <v>0</v>
      </c>
      <c r="H39" s="236"/>
      <c r="I39" s="237">
        <f>ROUND(E39*H39,2)</f>
        <v>0</v>
      </c>
      <c r="J39" s="236"/>
      <c r="K39" s="237">
        <f>ROUND(E39*J39,2)</f>
        <v>0</v>
      </c>
      <c r="L39" s="237">
        <v>21</v>
      </c>
      <c r="M39" s="237">
        <f>G39*(1+L39/100)</f>
        <v>0</v>
      </c>
      <c r="N39" s="235">
        <v>2.5249999999999999</v>
      </c>
      <c r="O39" s="235">
        <f>ROUND(E39*N39,2)</f>
        <v>2.0499999999999998</v>
      </c>
      <c r="P39" s="235">
        <v>0</v>
      </c>
      <c r="Q39" s="235">
        <f>ROUND(E39*P39,2)</f>
        <v>0</v>
      </c>
      <c r="R39" s="237" t="s">
        <v>240</v>
      </c>
      <c r="S39" s="237" t="s">
        <v>209</v>
      </c>
      <c r="T39" s="238" t="s">
        <v>209</v>
      </c>
      <c r="U39" s="223">
        <v>3.2130000000000001</v>
      </c>
      <c r="V39" s="223">
        <f>ROUND(E39*U39,2)</f>
        <v>2.6</v>
      </c>
      <c r="W39" s="223"/>
      <c r="X39" s="223" t="s">
        <v>230</v>
      </c>
      <c r="Y39" s="223" t="s">
        <v>211</v>
      </c>
      <c r="Z39" s="213"/>
      <c r="AA39" s="213"/>
      <c r="AB39" s="213"/>
      <c r="AC39" s="213"/>
      <c r="AD39" s="213"/>
      <c r="AE39" s="213"/>
      <c r="AF39" s="213"/>
      <c r="AG39" s="213" t="s">
        <v>231</v>
      </c>
      <c r="AH39" s="213"/>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row>
    <row r="40" spans="1:60" outlineLevel="2" x14ac:dyDescent="0.2">
      <c r="A40" s="220"/>
      <c r="B40" s="221"/>
      <c r="C40" s="257" t="s">
        <v>271</v>
      </c>
      <c r="D40" s="254"/>
      <c r="E40" s="254"/>
      <c r="F40" s="254"/>
      <c r="G40" s="254"/>
      <c r="H40" s="223"/>
      <c r="I40" s="223"/>
      <c r="J40" s="223"/>
      <c r="K40" s="223"/>
      <c r="L40" s="223"/>
      <c r="M40" s="223"/>
      <c r="N40" s="222"/>
      <c r="O40" s="222"/>
      <c r="P40" s="222"/>
      <c r="Q40" s="222"/>
      <c r="R40" s="223"/>
      <c r="S40" s="223"/>
      <c r="T40" s="223"/>
      <c r="U40" s="223"/>
      <c r="V40" s="223"/>
      <c r="W40" s="223"/>
      <c r="X40" s="223"/>
      <c r="Y40" s="223"/>
      <c r="Z40" s="213"/>
      <c r="AA40" s="213"/>
      <c r="AB40" s="213"/>
      <c r="AC40" s="213"/>
      <c r="AD40" s="213"/>
      <c r="AE40" s="213"/>
      <c r="AF40" s="213"/>
      <c r="AG40" s="213" t="s">
        <v>233</v>
      </c>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row>
    <row r="41" spans="1:60" outlineLevel="2" x14ac:dyDescent="0.2">
      <c r="A41" s="220"/>
      <c r="B41" s="221"/>
      <c r="C41" s="258" t="s">
        <v>272</v>
      </c>
      <c r="D41" s="252"/>
      <c r="E41" s="253">
        <v>0.69</v>
      </c>
      <c r="F41" s="223"/>
      <c r="G41" s="223"/>
      <c r="H41" s="223"/>
      <c r="I41" s="223"/>
      <c r="J41" s="223"/>
      <c r="K41" s="223"/>
      <c r="L41" s="223"/>
      <c r="M41" s="223"/>
      <c r="N41" s="222"/>
      <c r="O41" s="222"/>
      <c r="P41" s="222"/>
      <c r="Q41" s="222"/>
      <c r="R41" s="223"/>
      <c r="S41" s="223"/>
      <c r="T41" s="223"/>
      <c r="U41" s="223"/>
      <c r="V41" s="223"/>
      <c r="W41" s="223"/>
      <c r="X41" s="223"/>
      <c r="Y41" s="223"/>
      <c r="Z41" s="213"/>
      <c r="AA41" s="213"/>
      <c r="AB41" s="213"/>
      <c r="AC41" s="213"/>
      <c r="AD41" s="213"/>
      <c r="AE41" s="213"/>
      <c r="AF41" s="213"/>
      <c r="AG41" s="213" t="s">
        <v>235</v>
      </c>
      <c r="AH41" s="213">
        <v>0</v>
      </c>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row>
    <row r="42" spans="1:60" outlineLevel="3" x14ac:dyDescent="0.2">
      <c r="A42" s="220"/>
      <c r="B42" s="221"/>
      <c r="C42" s="258" t="s">
        <v>273</v>
      </c>
      <c r="D42" s="252"/>
      <c r="E42" s="253">
        <v>0.12</v>
      </c>
      <c r="F42" s="223"/>
      <c r="G42" s="223"/>
      <c r="H42" s="223"/>
      <c r="I42" s="223"/>
      <c r="J42" s="223"/>
      <c r="K42" s="223"/>
      <c r="L42" s="223"/>
      <c r="M42" s="223"/>
      <c r="N42" s="222"/>
      <c r="O42" s="222"/>
      <c r="P42" s="222"/>
      <c r="Q42" s="222"/>
      <c r="R42" s="223"/>
      <c r="S42" s="223"/>
      <c r="T42" s="223"/>
      <c r="U42" s="223"/>
      <c r="V42" s="223"/>
      <c r="W42" s="223"/>
      <c r="X42" s="223"/>
      <c r="Y42" s="223"/>
      <c r="Z42" s="213"/>
      <c r="AA42" s="213"/>
      <c r="AB42" s="213"/>
      <c r="AC42" s="213"/>
      <c r="AD42" s="213"/>
      <c r="AE42" s="213"/>
      <c r="AF42" s="213"/>
      <c r="AG42" s="213" t="s">
        <v>235</v>
      </c>
      <c r="AH42" s="213">
        <v>0</v>
      </c>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row>
    <row r="43" spans="1:60" outlineLevel="1" x14ac:dyDescent="0.2">
      <c r="A43" s="232">
        <v>10</v>
      </c>
      <c r="B43" s="233" t="s">
        <v>274</v>
      </c>
      <c r="C43" s="248" t="s">
        <v>275</v>
      </c>
      <c r="D43" s="234" t="s">
        <v>228</v>
      </c>
      <c r="E43" s="235">
        <v>0.6875</v>
      </c>
      <c r="F43" s="236"/>
      <c r="G43" s="237">
        <f>ROUND(E43*F43,2)</f>
        <v>0</v>
      </c>
      <c r="H43" s="236"/>
      <c r="I43" s="237">
        <f>ROUND(E43*H43,2)</f>
        <v>0</v>
      </c>
      <c r="J43" s="236"/>
      <c r="K43" s="237">
        <f>ROUND(E43*J43,2)</f>
        <v>0</v>
      </c>
      <c r="L43" s="237">
        <v>21</v>
      </c>
      <c r="M43" s="237">
        <f>G43*(1+L43/100)</f>
        <v>0</v>
      </c>
      <c r="N43" s="235">
        <v>2.5</v>
      </c>
      <c r="O43" s="235">
        <f>ROUND(E43*N43,2)</f>
        <v>1.72</v>
      </c>
      <c r="P43" s="235">
        <v>0</v>
      </c>
      <c r="Q43" s="235">
        <f>ROUND(E43*P43,2)</f>
        <v>0</v>
      </c>
      <c r="R43" s="237" t="s">
        <v>229</v>
      </c>
      <c r="S43" s="237" t="s">
        <v>209</v>
      </c>
      <c r="T43" s="238" t="s">
        <v>209</v>
      </c>
      <c r="U43" s="223">
        <v>5.33</v>
      </c>
      <c r="V43" s="223">
        <f>ROUND(E43*U43,2)</f>
        <v>3.66</v>
      </c>
      <c r="W43" s="223"/>
      <c r="X43" s="223" t="s">
        <v>230</v>
      </c>
      <c r="Y43" s="223" t="s">
        <v>211</v>
      </c>
      <c r="Z43" s="213"/>
      <c r="AA43" s="213"/>
      <c r="AB43" s="213"/>
      <c r="AC43" s="213"/>
      <c r="AD43" s="213"/>
      <c r="AE43" s="213"/>
      <c r="AF43" s="213"/>
      <c r="AG43" s="213" t="s">
        <v>231</v>
      </c>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row>
    <row r="44" spans="1:60" outlineLevel="2" x14ac:dyDescent="0.2">
      <c r="A44" s="220"/>
      <c r="B44" s="221"/>
      <c r="C44" s="257" t="s">
        <v>276</v>
      </c>
      <c r="D44" s="254"/>
      <c r="E44" s="254"/>
      <c r="F44" s="254"/>
      <c r="G44" s="254"/>
      <c r="H44" s="223"/>
      <c r="I44" s="223"/>
      <c r="J44" s="223"/>
      <c r="K44" s="223"/>
      <c r="L44" s="223"/>
      <c r="M44" s="223"/>
      <c r="N44" s="222"/>
      <c r="O44" s="222"/>
      <c r="P44" s="222"/>
      <c r="Q44" s="222"/>
      <c r="R44" s="223"/>
      <c r="S44" s="223"/>
      <c r="T44" s="223"/>
      <c r="U44" s="223"/>
      <c r="V44" s="223"/>
      <c r="W44" s="223"/>
      <c r="X44" s="223"/>
      <c r="Y44" s="223"/>
      <c r="Z44" s="213"/>
      <c r="AA44" s="213"/>
      <c r="AB44" s="213"/>
      <c r="AC44" s="213"/>
      <c r="AD44" s="213"/>
      <c r="AE44" s="213"/>
      <c r="AF44" s="213"/>
      <c r="AG44" s="213" t="s">
        <v>233</v>
      </c>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row>
    <row r="45" spans="1:60" outlineLevel="2" x14ac:dyDescent="0.2">
      <c r="A45" s="220"/>
      <c r="B45" s="221"/>
      <c r="C45" s="258" t="s">
        <v>277</v>
      </c>
      <c r="D45" s="252"/>
      <c r="E45" s="253">
        <v>0.6875</v>
      </c>
      <c r="F45" s="223"/>
      <c r="G45" s="223"/>
      <c r="H45" s="223"/>
      <c r="I45" s="223"/>
      <c r="J45" s="223"/>
      <c r="K45" s="223"/>
      <c r="L45" s="223"/>
      <c r="M45" s="223"/>
      <c r="N45" s="222"/>
      <c r="O45" s="222"/>
      <c r="P45" s="222"/>
      <c r="Q45" s="222"/>
      <c r="R45" s="223"/>
      <c r="S45" s="223"/>
      <c r="T45" s="223"/>
      <c r="U45" s="223"/>
      <c r="V45" s="223"/>
      <c r="W45" s="223"/>
      <c r="X45" s="223"/>
      <c r="Y45" s="223"/>
      <c r="Z45" s="213"/>
      <c r="AA45" s="213"/>
      <c r="AB45" s="213"/>
      <c r="AC45" s="213"/>
      <c r="AD45" s="213"/>
      <c r="AE45" s="213"/>
      <c r="AF45" s="213"/>
      <c r="AG45" s="213" t="s">
        <v>235</v>
      </c>
      <c r="AH45" s="213">
        <v>0</v>
      </c>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row>
    <row r="46" spans="1:60" outlineLevel="1" x14ac:dyDescent="0.2">
      <c r="A46" s="232">
        <v>11</v>
      </c>
      <c r="B46" s="233" t="s">
        <v>278</v>
      </c>
      <c r="C46" s="248" t="s">
        <v>279</v>
      </c>
      <c r="D46" s="234" t="s">
        <v>228</v>
      </c>
      <c r="E46" s="235">
        <v>0.81</v>
      </c>
      <c r="F46" s="236"/>
      <c r="G46" s="237">
        <f>ROUND(E46*F46,2)</f>
        <v>0</v>
      </c>
      <c r="H46" s="236"/>
      <c r="I46" s="237">
        <f>ROUND(E46*H46,2)</f>
        <v>0</v>
      </c>
      <c r="J46" s="236"/>
      <c r="K46" s="237">
        <f>ROUND(E46*J46,2)</f>
        <v>0</v>
      </c>
      <c r="L46" s="237">
        <v>21</v>
      </c>
      <c r="M46" s="237">
        <f>G46*(1+L46/100)</f>
        <v>0</v>
      </c>
      <c r="N46" s="235">
        <v>0.04</v>
      </c>
      <c r="O46" s="235">
        <f>ROUND(E46*N46,2)</f>
        <v>0.03</v>
      </c>
      <c r="P46" s="235">
        <v>0</v>
      </c>
      <c r="Q46" s="235">
        <f>ROUND(E46*P46,2)</f>
        <v>0</v>
      </c>
      <c r="R46" s="237" t="s">
        <v>240</v>
      </c>
      <c r="S46" s="237" t="s">
        <v>209</v>
      </c>
      <c r="T46" s="238" t="s">
        <v>209</v>
      </c>
      <c r="U46" s="223">
        <v>2.7</v>
      </c>
      <c r="V46" s="223">
        <f>ROUND(E46*U46,2)</f>
        <v>2.19</v>
      </c>
      <c r="W46" s="223"/>
      <c r="X46" s="223" t="s">
        <v>230</v>
      </c>
      <c r="Y46" s="223" t="s">
        <v>211</v>
      </c>
      <c r="Z46" s="213"/>
      <c r="AA46" s="213"/>
      <c r="AB46" s="213"/>
      <c r="AC46" s="213"/>
      <c r="AD46" s="213"/>
      <c r="AE46" s="213"/>
      <c r="AF46" s="213"/>
      <c r="AG46" s="213" t="s">
        <v>231</v>
      </c>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row>
    <row r="47" spans="1:60" outlineLevel="2" x14ac:dyDescent="0.2">
      <c r="A47" s="220"/>
      <c r="B47" s="221"/>
      <c r="C47" s="257" t="s">
        <v>280</v>
      </c>
      <c r="D47" s="254"/>
      <c r="E47" s="254"/>
      <c r="F47" s="254"/>
      <c r="G47" s="254"/>
      <c r="H47" s="223"/>
      <c r="I47" s="223"/>
      <c r="J47" s="223"/>
      <c r="K47" s="223"/>
      <c r="L47" s="223"/>
      <c r="M47" s="223"/>
      <c r="N47" s="222"/>
      <c r="O47" s="222"/>
      <c r="P47" s="222"/>
      <c r="Q47" s="222"/>
      <c r="R47" s="223"/>
      <c r="S47" s="223"/>
      <c r="T47" s="223"/>
      <c r="U47" s="223"/>
      <c r="V47" s="223"/>
      <c r="W47" s="223"/>
      <c r="X47" s="223"/>
      <c r="Y47" s="223"/>
      <c r="Z47" s="213"/>
      <c r="AA47" s="213"/>
      <c r="AB47" s="213"/>
      <c r="AC47" s="213"/>
      <c r="AD47" s="213"/>
      <c r="AE47" s="213"/>
      <c r="AF47" s="213"/>
      <c r="AG47" s="213" t="s">
        <v>233</v>
      </c>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row>
    <row r="48" spans="1:60" outlineLevel="2" x14ac:dyDescent="0.2">
      <c r="A48" s="220"/>
      <c r="B48" s="221"/>
      <c r="C48" s="258" t="s">
        <v>281</v>
      </c>
      <c r="D48" s="252"/>
      <c r="E48" s="253">
        <v>0.81</v>
      </c>
      <c r="F48" s="223"/>
      <c r="G48" s="223"/>
      <c r="H48" s="223"/>
      <c r="I48" s="223"/>
      <c r="J48" s="223"/>
      <c r="K48" s="223"/>
      <c r="L48" s="223"/>
      <c r="M48" s="223"/>
      <c r="N48" s="222"/>
      <c r="O48" s="222"/>
      <c r="P48" s="222"/>
      <c r="Q48" s="222"/>
      <c r="R48" s="223"/>
      <c r="S48" s="223"/>
      <c r="T48" s="223"/>
      <c r="U48" s="223"/>
      <c r="V48" s="223"/>
      <c r="W48" s="223"/>
      <c r="X48" s="223"/>
      <c r="Y48" s="223"/>
      <c r="Z48" s="213"/>
      <c r="AA48" s="213"/>
      <c r="AB48" s="213"/>
      <c r="AC48" s="213"/>
      <c r="AD48" s="213"/>
      <c r="AE48" s="213"/>
      <c r="AF48" s="213"/>
      <c r="AG48" s="213" t="s">
        <v>235</v>
      </c>
      <c r="AH48" s="213">
        <v>0</v>
      </c>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row>
    <row r="49" spans="1:60" ht="22.5" outlineLevel="1" x14ac:dyDescent="0.2">
      <c r="A49" s="232">
        <v>12</v>
      </c>
      <c r="B49" s="233" t="s">
        <v>282</v>
      </c>
      <c r="C49" s="248" t="s">
        <v>283</v>
      </c>
      <c r="D49" s="234" t="s">
        <v>284</v>
      </c>
      <c r="E49" s="235">
        <v>4.1169999999999998E-2</v>
      </c>
      <c r="F49" s="236"/>
      <c r="G49" s="237">
        <f>ROUND(E49*F49,2)</f>
        <v>0</v>
      </c>
      <c r="H49" s="236"/>
      <c r="I49" s="237">
        <f>ROUND(E49*H49,2)</f>
        <v>0</v>
      </c>
      <c r="J49" s="236"/>
      <c r="K49" s="237">
        <f>ROUND(E49*J49,2)</f>
        <v>0</v>
      </c>
      <c r="L49" s="237">
        <v>21</v>
      </c>
      <c r="M49" s="237">
        <f>G49*(1+L49/100)</f>
        <v>0</v>
      </c>
      <c r="N49" s="235">
        <v>1.0800399999999999</v>
      </c>
      <c r="O49" s="235">
        <f>ROUND(E49*N49,2)</f>
        <v>0.04</v>
      </c>
      <c r="P49" s="235">
        <v>0</v>
      </c>
      <c r="Q49" s="235">
        <f>ROUND(E49*P49,2)</f>
        <v>0</v>
      </c>
      <c r="R49" s="237" t="s">
        <v>240</v>
      </c>
      <c r="S49" s="237" t="s">
        <v>209</v>
      </c>
      <c r="T49" s="238" t="s">
        <v>209</v>
      </c>
      <c r="U49" s="223">
        <v>15.231</v>
      </c>
      <c r="V49" s="223">
        <f>ROUND(E49*U49,2)</f>
        <v>0.63</v>
      </c>
      <c r="W49" s="223"/>
      <c r="X49" s="223" t="s">
        <v>230</v>
      </c>
      <c r="Y49" s="223" t="s">
        <v>211</v>
      </c>
      <c r="Z49" s="213"/>
      <c r="AA49" s="213"/>
      <c r="AB49" s="213"/>
      <c r="AC49" s="213"/>
      <c r="AD49" s="213"/>
      <c r="AE49" s="213"/>
      <c r="AF49" s="213"/>
      <c r="AG49" s="213" t="s">
        <v>231</v>
      </c>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row>
    <row r="50" spans="1:60" outlineLevel="2" x14ac:dyDescent="0.2">
      <c r="A50" s="220"/>
      <c r="B50" s="221"/>
      <c r="C50" s="257" t="s">
        <v>285</v>
      </c>
      <c r="D50" s="254"/>
      <c r="E50" s="254"/>
      <c r="F50" s="254"/>
      <c r="G50" s="254"/>
      <c r="H50" s="223"/>
      <c r="I50" s="223"/>
      <c r="J50" s="223"/>
      <c r="K50" s="223"/>
      <c r="L50" s="223"/>
      <c r="M50" s="223"/>
      <c r="N50" s="222"/>
      <c r="O50" s="222"/>
      <c r="P50" s="222"/>
      <c r="Q50" s="222"/>
      <c r="R50" s="223"/>
      <c r="S50" s="223"/>
      <c r="T50" s="223"/>
      <c r="U50" s="223"/>
      <c r="V50" s="223"/>
      <c r="W50" s="223"/>
      <c r="X50" s="223"/>
      <c r="Y50" s="223"/>
      <c r="Z50" s="213"/>
      <c r="AA50" s="213"/>
      <c r="AB50" s="213"/>
      <c r="AC50" s="213"/>
      <c r="AD50" s="213"/>
      <c r="AE50" s="213"/>
      <c r="AF50" s="213"/>
      <c r="AG50" s="213" t="s">
        <v>233</v>
      </c>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row>
    <row r="51" spans="1:60" outlineLevel="2" x14ac:dyDescent="0.2">
      <c r="A51" s="220"/>
      <c r="B51" s="221"/>
      <c r="C51" s="258" t="s">
        <v>286</v>
      </c>
      <c r="D51" s="252"/>
      <c r="E51" s="253">
        <v>4.1169999999999998E-2</v>
      </c>
      <c r="F51" s="223"/>
      <c r="G51" s="223"/>
      <c r="H51" s="223"/>
      <c r="I51" s="223"/>
      <c r="J51" s="223"/>
      <c r="K51" s="223"/>
      <c r="L51" s="223"/>
      <c r="M51" s="223"/>
      <c r="N51" s="222"/>
      <c r="O51" s="222"/>
      <c r="P51" s="222"/>
      <c r="Q51" s="222"/>
      <c r="R51" s="223"/>
      <c r="S51" s="223"/>
      <c r="T51" s="223"/>
      <c r="U51" s="223"/>
      <c r="V51" s="223"/>
      <c r="W51" s="223"/>
      <c r="X51" s="223"/>
      <c r="Y51" s="223"/>
      <c r="Z51" s="213"/>
      <c r="AA51" s="213"/>
      <c r="AB51" s="213"/>
      <c r="AC51" s="213"/>
      <c r="AD51" s="213"/>
      <c r="AE51" s="213"/>
      <c r="AF51" s="213"/>
      <c r="AG51" s="213" t="s">
        <v>235</v>
      </c>
      <c r="AH51" s="213">
        <v>0</v>
      </c>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row>
    <row r="52" spans="1:60" ht="22.5" outlineLevel="1" x14ac:dyDescent="0.2">
      <c r="A52" s="232">
        <v>13</v>
      </c>
      <c r="B52" s="233" t="s">
        <v>287</v>
      </c>
      <c r="C52" s="248" t="s">
        <v>288</v>
      </c>
      <c r="D52" s="234" t="s">
        <v>239</v>
      </c>
      <c r="E52" s="235">
        <v>2.4</v>
      </c>
      <c r="F52" s="236"/>
      <c r="G52" s="237">
        <f>ROUND(E52*F52,2)</f>
        <v>0</v>
      </c>
      <c r="H52" s="236"/>
      <c r="I52" s="237">
        <f>ROUND(E52*H52,2)</f>
        <v>0</v>
      </c>
      <c r="J52" s="236"/>
      <c r="K52" s="237">
        <f>ROUND(E52*J52,2)</f>
        <v>0</v>
      </c>
      <c r="L52" s="237">
        <v>21</v>
      </c>
      <c r="M52" s="237">
        <f>G52*(1+L52/100)</f>
        <v>0</v>
      </c>
      <c r="N52" s="235">
        <v>2.33E-3</v>
      </c>
      <c r="O52" s="235">
        <f>ROUND(E52*N52,2)</f>
        <v>0.01</v>
      </c>
      <c r="P52" s="235">
        <v>0</v>
      </c>
      <c r="Q52" s="235">
        <f>ROUND(E52*P52,2)</f>
        <v>0</v>
      </c>
      <c r="R52" s="237" t="s">
        <v>240</v>
      </c>
      <c r="S52" s="237" t="s">
        <v>209</v>
      </c>
      <c r="T52" s="238" t="s">
        <v>209</v>
      </c>
      <c r="U52" s="223">
        <v>0.48452000000000001</v>
      </c>
      <c r="V52" s="223">
        <f>ROUND(E52*U52,2)</f>
        <v>1.1599999999999999</v>
      </c>
      <c r="W52" s="223"/>
      <c r="X52" s="223" t="s">
        <v>230</v>
      </c>
      <c r="Y52" s="223" t="s">
        <v>211</v>
      </c>
      <c r="Z52" s="213"/>
      <c r="AA52" s="213"/>
      <c r="AB52" s="213"/>
      <c r="AC52" s="213"/>
      <c r="AD52" s="213"/>
      <c r="AE52" s="213"/>
      <c r="AF52" s="213"/>
      <c r="AG52" s="213" t="s">
        <v>231</v>
      </c>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row>
    <row r="53" spans="1:60" outlineLevel="2" x14ac:dyDescent="0.2">
      <c r="A53" s="220"/>
      <c r="B53" s="221"/>
      <c r="C53" s="258" t="s">
        <v>289</v>
      </c>
      <c r="D53" s="252"/>
      <c r="E53" s="253">
        <v>2.4</v>
      </c>
      <c r="F53" s="223"/>
      <c r="G53" s="223"/>
      <c r="H53" s="223"/>
      <c r="I53" s="223"/>
      <c r="J53" s="223"/>
      <c r="K53" s="223"/>
      <c r="L53" s="223"/>
      <c r="M53" s="223"/>
      <c r="N53" s="222"/>
      <c r="O53" s="222"/>
      <c r="P53" s="222"/>
      <c r="Q53" s="222"/>
      <c r="R53" s="223"/>
      <c r="S53" s="223"/>
      <c r="T53" s="223"/>
      <c r="U53" s="223"/>
      <c r="V53" s="223"/>
      <c r="W53" s="223"/>
      <c r="X53" s="223"/>
      <c r="Y53" s="223"/>
      <c r="Z53" s="213"/>
      <c r="AA53" s="213"/>
      <c r="AB53" s="213"/>
      <c r="AC53" s="213"/>
      <c r="AD53" s="213"/>
      <c r="AE53" s="213"/>
      <c r="AF53" s="213"/>
      <c r="AG53" s="213" t="s">
        <v>235</v>
      </c>
      <c r="AH53" s="213">
        <v>0</v>
      </c>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row>
    <row r="54" spans="1:60" ht="22.5" outlineLevel="1" x14ac:dyDescent="0.2">
      <c r="A54" s="232">
        <v>14</v>
      </c>
      <c r="B54" s="233" t="s">
        <v>290</v>
      </c>
      <c r="C54" s="248" t="s">
        <v>291</v>
      </c>
      <c r="D54" s="234" t="s">
        <v>239</v>
      </c>
      <c r="E54" s="235">
        <v>2.52</v>
      </c>
      <c r="F54" s="236"/>
      <c r="G54" s="237">
        <f>ROUND(E54*F54,2)</f>
        <v>0</v>
      </c>
      <c r="H54" s="236"/>
      <c r="I54" s="237">
        <f>ROUND(E54*H54,2)</f>
        <v>0</v>
      </c>
      <c r="J54" s="236"/>
      <c r="K54" s="237">
        <f>ROUND(E54*J54,2)</f>
        <v>0</v>
      </c>
      <c r="L54" s="237">
        <v>21</v>
      </c>
      <c r="M54" s="237">
        <f>G54*(1+L54/100)</f>
        <v>0</v>
      </c>
      <c r="N54" s="235">
        <v>3.3500000000000002E-2</v>
      </c>
      <c r="O54" s="235">
        <f>ROUND(E54*N54,2)</f>
        <v>0.08</v>
      </c>
      <c r="P54" s="235">
        <v>0</v>
      </c>
      <c r="Q54" s="235">
        <f>ROUND(E54*P54,2)</f>
        <v>0</v>
      </c>
      <c r="R54" s="237" t="s">
        <v>292</v>
      </c>
      <c r="S54" s="237" t="s">
        <v>209</v>
      </c>
      <c r="T54" s="238" t="s">
        <v>209</v>
      </c>
      <c r="U54" s="223">
        <v>0</v>
      </c>
      <c r="V54" s="223">
        <f>ROUND(E54*U54,2)</f>
        <v>0</v>
      </c>
      <c r="W54" s="223"/>
      <c r="X54" s="223" t="s">
        <v>293</v>
      </c>
      <c r="Y54" s="223" t="s">
        <v>211</v>
      </c>
      <c r="Z54" s="213"/>
      <c r="AA54" s="213"/>
      <c r="AB54" s="213"/>
      <c r="AC54" s="213"/>
      <c r="AD54" s="213"/>
      <c r="AE54" s="213"/>
      <c r="AF54" s="213"/>
      <c r="AG54" s="213" t="s">
        <v>294</v>
      </c>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row>
    <row r="55" spans="1:60" outlineLevel="2" x14ac:dyDescent="0.2">
      <c r="A55" s="220"/>
      <c r="B55" s="221"/>
      <c r="C55" s="258" t="s">
        <v>295</v>
      </c>
      <c r="D55" s="252"/>
      <c r="E55" s="253">
        <v>2.52</v>
      </c>
      <c r="F55" s="223"/>
      <c r="G55" s="223"/>
      <c r="H55" s="223"/>
      <c r="I55" s="223"/>
      <c r="J55" s="223"/>
      <c r="K55" s="223"/>
      <c r="L55" s="223"/>
      <c r="M55" s="223"/>
      <c r="N55" s="222"/>
      <c r="O55" s="222"/>
      <c r="P55" s="222"/>
      <c r="Q55" s="222"/>
      <c r="R55" s="223"/>
      <c r="S55" s="223"/>
      <c r="T55" s="223"/>
      <c r="U55" s="223"/>
      <c r="V55" s="223"/>
      <c r="W55" s="223"/>
      <c r="X55" s="223"/>
      <c r="Y55" s="223"/>
      <c r="Z55" s="213"/>
      <c r="AA55" s="213"/>
      <c r="AB55" s="213"/>
      <c r="AC55" s="213"/>
      <c r="AD55" s="213"/>
      <c r="AE55" s="213"/>
      <c r="AF55" s="213"/>
      <c r="AG55" s="213" t="s">
        <v>235</v>
      </c>
      <c r="AH55" s="213">
        <v>0</v>
      </c>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row>
    <row r="56" spans="1:60" x14ac:dyDescent="0.2">
      <c r="A56" s="225" t="s">
        <v>204</v>
      </c>
      <c r="B56" s="226" t="s">
        <v>132</v>
      </c>
      <c r="C56" s="246" t="s">
        <v>133</v>
      </c>
      <c r="D56" s="227"/>
      <c r="E56" s="228"/>
      <c r="F56" s="229"/>
      <c r="G56" s="229">
        <f>SUMIF(AG57:AG58,"&lt;&gt;NOR",G57:G58)</f>
        <v>0</v>
      </c>
      <c r="H56" s="229"/>
      <c r="I56" s="229">
        <f>SUM(I57:I58)</f>
        <v>0</v>
      </c>
      <c r="J56" s="229"/>
      <c r="K56" s="229">
        <f>SUM(K57:K58)</f>
        <v>0</v>
      </c>
      <c r="L56" s="229"/>
      <c r="M56" s="229">
        <f>SUM(M57:M58)</f>
        <v>0</v>
      </c>
      <c r="N56" s="228"/>
      <c r="O56" s="228">
        <f>SUM(O57:O58)</f>
        <v>0</v>
      </c>
      <c r="P56" s="228"/>
      <c r="Q56" s="228">
        <f>SUM(Q57:Q58)</f>
        <v>0</v>
      </c>
      <c r="R56" s="229"/>
      <c r="S56" s="229"/>
      <c r="T56" s="230"/>
      <c r="U56" s="224"/>
      <c r="V56" s="224">
        <f>SUM(V57:V58)</f>
        <v>5.46</v>
      </c>
      <c r="W56" s="224"/>
      <c r="X56" s="224"/>
      <c r="Y56" s="224"/>
      <c r="AG56" t="s">
        <v>205</v>
      </c>
    </row>
    <row r="57" spans="1:60" outlineLevel="1" x14ac:dyDescent="0.2">
      <c r="A57" s="232">
        <v>15</v>
      </c>
      <c r="B57" s="233" t="s">
        <v>296</v>
      </c>
      <c r="C57" s="248" t="s">
        <v>297</v>
      </c>
      <c r="D57" s="234" t="s">
        <v>239</v>
      </c>
      <c r="E57" s="235">
        <v>27.6</v>
      </c>
      <c r="F57" s="236"/>
      <c r="G57" s="237">
        <f>ROUND(E57*F57,2)</f>
        <v>0</v>
      </c>
      <c r="H57" s="236"/>
      <c r="I57" s="237">
        <f>ROUND(E57*H57,2)</f>
        <v>0</v>
      </c>
      <c r="J57" s="236"/>
      <c r="K57" s="237">
        <f>ROUND(E57*J57,2)</f>
        <v>0</v>
      </c>
      <c r="L57" s="237">
        <v>21</v>
      </c>
      <c r="M57" s="237">
        <f>G57*(1+L57/100)</f>
        <v>0</v>
      </c>
      <c r="N57" s="235">
        <v>2.0000000000000002E-5</v>
      </c>
      <c r="O57" s="235">
        <f>ROUND(E57*N57,2)</f>
        <v>0</v>
      </c>
      <c r="P57" s="235">
        <v>0</v>
      </c>
      <c r="Q57" s="235">
        <f>ROUND(E57*P57,2)</f>
        <v>0</v>
      </c>
      <c r="R57" s="237" t="s">
        <v>298</v>
      </c>
      <c r="S57" s="237" t="s">
        <v>209</v>
      </c>
      <c r="T57" s="238" t="s">
        <v>209</v>
      </c>
      <c r="U57" s="223">
        <v>0.19800000000000001</v>
      </c>
      <c r="V57" s="223">
        <f>ROUND(E57*U57,2)</f>
        <v>5.46</v>
      </c>
      <c r="W57" s="223"/>
      <c r="X57" s="223" t="s">
        <v>230</v>
      </c>
      <c r="Y57" s="223" t="s">
        <v>211</v>
      </c>
      <c r="Z57" s="213"/>
      <c r="AA57" s="213"/>
      <c r="AB57" s="213"/>
      <c r="AC57" s="213"/>
      <c r="AD57" s="213"/>
      <c r="AE57" s="213"/>
      <c r="AF57" s="213"/>
      <c r="AG57" s="213" t="s">
        <v>231</v>
      </c>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row>
    <row r="58" spans="1:60" outlineLevel="2" x14ac:dyDescent="0.2">
      <c r="A58" s="220"/>
      <c r="B58" s="221"/>
      <c r="C58" s="258" t="s">
        <v>299</v>
      </c>
      <c r="D58" s="252"/>
      <c r="E58" s="253">
        <v>27.6</v>
      </c>
      <c r="F58" s="223"/>
      <c r="G58" s="223"/>
      <c r="H58" s="223"/>
      <c r="I58" s="223"/>
      <c r="J58" s="223"/>
      <c r="K58" s="223"/>
      <c r="L58" s="223"/>
      <c r="M58" s="223"/>
      <c r="N58" s="222"/>
      <c r="O58" s="222"/>
      <c r="P58" s="222"/>
      <c r="Q58" s="222"/>
      <c r="R58" s="223"/>
      <c r="S58" s="223"/>
      <c r="T58" s="223"/>
      <c r="U58" s="223"/>
      <c r="V58" s="223"/>
      <c r="W58" s="223"/>
      <c r="X58" s="223"/>
      <c r="Y58" s="223"/>
      <c r="Z58" s="213"/>
      <c r="AA58" s="213"/>
      <c r="AB58" s="213"/>
      <c r="AC58" s="213"/>
      <c r="AD58" s="213"/>
      <c r="AE58" s="213"/>
      <c r="AF58" s="213"/>
      <c r="AG58" s="213" t="s">
        <v>235</v>
      </c>
      <c r="AH58" s="213">
        <v>0</v>
      </c>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row>
    <row r="59" spans="1:60" x14ac:dyDescent="0.2">
      <c r="A59" s="225" t="s">
        <v>204</v>
      </c>
      <c r="B59" s="226" t="s">
        <v>134</v>
      </c>
      <c r="C59" s="246" t="s">
        <v>135</v>
      </c>
      <c r="D59" s="227"/>
      <c r="E59" s="228"/>
      <c r="F59" s="229"/>
      <c r="G59" s="229">
        <f>SUMIF(AG60:AG60,"&lt;&gt;NOR",G60:G60)</f>
        <v>0</v>
      </c>
      <c r="H59" s="229"/>
      <c r="I59" s="229">
        <f>SUM(I60:I60)</f>
        <v>0</v>
      </c>
      <c r="J59" s="229"/>
      <c r="K59" s="229">
        <f>SUM(K60:K60)</f>
        <v>0</v>
      </c>
      <c r="L59" s="229"/>
      <c r="M59" s="229">
        <f>SUM(M60:M60)</f>
        <v>0</v>
      </c>
      <c r="N59" s="228"/>
      <c r="O59" s="228">
        <f>SUM(O60:O60)</f>
        <v>0.05</v>
      </c>
      <c r="P59" s="228"/>
      <c r="Q59" s="228">
        <f>SUM(Q60:Q60)</f>
        <v>0</v>
      </c>
      <c r="R59" s="229"/>
      <c r="S59" s="229"/>
      <c r="T59" s="230"/>
      <c r="U59" s="224"/>
      <c r="V59" s="224">
        <f>SUM(V60:V60)</f>
        <v>6.92</v>
      </c>
      <c r="W59" s="224"/>
      <c r="X59" s="224"/>
      <c r="Y59" s="224"/>
      <c r="AG59" t="s">
        <v>205</v>
      </c>
    </row>
    <row r="60" spans="1:60" outlineLevel="1" x14ac:dyDescent="0.2">
      <c r="A60" s="239">
        <v>16</v>
      </c>
      <c r="B60" s="240" t="s">
        <v>300</v>
      </c>
      <c r="C60" s="247" t="s">
        <v>301</v>
      </c>
      <c r="D60" s="241" t="s">
        <v>239</v>
      </c>
      <c r="E60" s="242">
        <v>39.1</v>
      </c>
      <c r="F60" s="243"/>
      <c r="G60" s="244">
        <f>ROUND(E60*F60,2)</f>
        <v>0</v>
      </c>
      <c r="H60" s="243"/>
      <c r="I60" s="244">
        <f>ROUND(E60*H60,2)</f>
        <v>0</v>
      </c>
      <c r="J60" s="243"/>
      <c r="K60" s="244">
        <f>ROUND(E60*J60,2)</f>
        <v>0</v>
      </c>
      <c r="L60" s="244">
        <v>21</v>
      </c>
      <c r="M60" s="244">
        <f>G60*(1+L60/100)</f>
        <v>0</v>
      </c>
      <c r="N60" s="242">
        <v>1.2099999999999999E-3</v>
      </c>
      <c r="O60" s="242">
        <f>ROUND(E60*N60,2)</f>
        <v>0.05</v>
      </c>
      <c r="P60" s="242">
        <v>0</v>
      </c>
      <c r="Q60" s="242">
        <f>ROUND(E60*P60,2)</f>
        <v>0</v>
      </c>
      <c r="R60" s="244" t="s">
        <v>302</v>
      </c>
      <c r="S60" s="244" t="s">
        <v>209</v>
      </c>
      <c r="T60" s="245" t="s">
        <v>209</v>
      </c>
      <c r="U60" s="223">
        <v>0.17699999999999999</v>
      </c>
      <c r="V60" s="223">
        <f>ROUND(E60*U60,2)</f>
        <v>6.92</v>
      </c>
      <c r="W60" s="223"/>
      <c r="X60" s="223" t="s">
        <v>230</v>
      </c>
      <c r="Y60" s="223" t="s">
        <v>211</v>
      </c>
      <c r="Z60" s="213"/>
      <c r="AA60" s="213"/>
      <c r="AB60" s="213"/>
      <c r="AC60" s="213"/>
      <c r="AD60" s="213"/>
      <c r="AE60" s="213"/>
      <c r="AF60" s="213"/>
      <c r="AG60" s="213" t="s">
        <v>231</v>
      </c>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row>
    <row r="61" spans="1:60" x14ac:dyDescent="0.2">
      <c r="A61" s="225" t="s">
        <v>204</v>
      </c>
      <c r="B61" s="226" t="s">
        <v>136</v>
      </c>
      <c r="C61" s="246" t="s">
        <v>137</v>
      </c>
      <c r="D61" s="227"/>
      <c r="E61" s="228"/>
      <c r="F61" s="229"/>
      <c r="G61" s="229">
        <f>SUMIF(AG62:AG73,"&lt;&gt;NOR",G62:G73)</f>
        <v>0</v>
      </c>
      <c r="H61" s="229"/>
      <c r="I61" s="229">
        <f>SUM(I62:I73)</f>
        <v>0</v>
      </c>
      <c r="J61" s="229"/>
      <c r="K61" s="229">
        <f>SUM(K62:K73)</f>
        <v>0</v>
      </c>
      <c r="L61" s="229"/>
      <c r="M61" s="229">
        <f>SUM(M62:M73)</f>
        <v>0</v>
      </c>
      <c r="N61" s="228"/>
      <c r="O61" s="228">
        <f>SUM(O62:O73)</f>
        <v>0</v>
      </c>
      <c r="P61" s="228"/>
      <c r="Q61" s="228">
        <f>SUM(Q62:Q73)</f>
        <v>0</v>
      </c>
      <c r="R61" s="229"/>
      <c r="S61" s="229"/>
      <c r="T61" s="230"/>
      <c r="U61" s="224"/>
      <c r="V61" s="224">
        <f>SUM(V62:V73)</f>
        <v>24.630000000000003</v>
      </c>
      <c r="W61" s="224"/>
      <c r="X61" s="224"/>
      <c r="Y61" s="224"/>
      <c r="AG61" t="s">
        <v>205</v>
      </c>
    </row>
    <row r="62" spans="1:60" ht="56.25" outlineLevel="1" x14ac:dyDescent="0.2">
      <c r="A62" s="232">
        <v>17</v>
      </c>
      <c r="B62" s="233" t="s">
        <v>303</v>
      </c>
      <c r="C62" s="248" t="s">
        <v>304</v>
      </c>
      <c r="D62" s="234" t="s">
        <v>239</v>
      </c>
      <c r="E62" s="235">
        <v>41.5</v>
      </c>
      <c r="F62" s="236"/>
      <c r="G62" s="237">
        <f>ROUND(E62*F62,2)</f>
        <v>0</v>
      </c>
      <c r="H62" s="236"/>
      <c r="I62" s="237">
        <f>ROUND(E62*H62,2)</f>
        <v>0</v>
      </c>
      <c r="J62" s="236"/>
      <c r="K62" s="237">
        <f>ROUND(E62*J62,2)</f>
        <v>0</v>
      </c>
      <c r="L62" s="237">
        <v>21</v>
      </c>
      <c r="M62" s="237">
        <f>G62*(1+L62/100)</f>
        <v>0</v>
      </c>
      <c r="N62" s="235">
        <v>4.0000000000000003E-5</v>
      </c>
      <c r="O62" s="235">
        <f>ROUND(E62*N62,2)</f>
        <v>0</v>
      </c>
      <c r="P62" s="235">
        <v>0</v>
      </c>
      <c r="Q62" s="235">
        <f>ROUND(E62*P62,2)</f>
        <v>0</v>
      </c>
      <c r="R62" s="237" t="s">
        <v>240</v>
      </c>
      <c r="S62" s="237" t="s">
        <v>209</v>
      </c>
      <c r="T62" s="238" t="s">
        <v>209</v>
      </c>
      <c r="U62" s="223">
        <v>0.308</v>
      </c>
      <c r="V62" s="223">
        <f>ROUND(E62*U62,2)</f>
        <v>12.78</v>
      </c>
      <c r="W62" s="223"/>
      <c r="X62" s="223" t="s">
        <v>230</v>
      </c>
      <c r="Y62" s="223" t="s">
        <v>211</v>
      </c>
      <c r="Z62" s="213"/>
      <c r="AA62" s="213"/>
      <c r="AB62" s="213"/>
      <c r="AC62" s="213"/>
      <c r="AD62" s="213"/>
      <c r="AE62" s="213"/>
      <c r="AF62" s="213"/>
      <c r="AG62" s="213" t="s">
        <v>231</v>
      </c>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row>
    <row r="63" spans="1:60" outlineLevel="2" x14ac:dyDescent="0.2">
      <c r="A63" s="220"/>
      <c r="B63" s="221"/>
      <c r="C63" s="258" t="s">
        <v>305</v>
      </c>
      <c r="D63" s="252"/>
      <c r="E63" s="253">
        <v>41.5</v>
      </c>
      <c r="F63" s="223"/>
      <c r="G63" s="223"/>
      <c r="H63" s="223"/>
      <c r="I63" s="223"/>
      <c r="J63" s="223"/>
      <c r="K63" s="223"/>
      <c r="L63" s="223"/>
      <c r="M63" s="223"/>
      <c r="N63" s="222"/>
      <c r="O63" s="222"/>
      <c r="P63" s="222"/>
      <c r="Q63" s="222"/>
      <c r="R63" s="223"/>
      <c r="S63" s="223"/>
      <c r="T63" s="223"/>
      <c r="U63" s="223"/>
      <c r="V63" s="223"/>
      <c r="W63" s="223"/>
      <c r="X63" s="223"/>
      <c r="Y63" s="223"/>
      <c r="Z63" s="213"/>
      <c r="AA63" s="213"/>
      <c r="AB63" s="213"/>
      <c r="AC63" s="213"/>
      <c r="AD63" s="213"/>
      <c r="AE63" s="213"/>
      <c r="AF63" s="213"/>
      <c r="AG63" s="213" t="s">
        <v>235</v>
      </c>
      <c r="AH63" s="213">
        <v>0</v>
      </c>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row>
    <row r="64" spans="1:60" ht="22.5" outlineLevel="1" x14ac:dyDescent="0.2">
      <c r="A64" s="232">
        <v>18</v>
      </c>
      <c r="B64" s="233" t="s">
        <v>306</v>
      </c>
      <c r="C64" s="248" t="s">
        <v>307</v>
      </c>
      <c r="D64" s="234" t="s">
        <v>308</v>
      </c>
      <c r="E64" s="235">
        <v>4</v>
      </c>
      <c r="F64" s="236"/>
      <c r="G64" s="237">
        <f>ROUND(E64*F64,2)</f>
        <v>0</v>
      </c>
      <c r="H64" s="236"/>
      <c r="I64" s="237">
        <f>ROUND(E64*H64,2)</f>
        <v>0</v>
      </c>
      <c r="J64" s="236"/>
      <c r="K64" s="237">
        <f>ROUND(E64*J64,2)</f>
        <v>0</v>
      </c>
      <c r="L64" s="237">
        <v>21</v>
      </c>
      <c r="M64" s="237">
        <f>G64*(1+L64/100)</f>
        <v>0</v>
      </c>
      <c r="N64" s="235">
        <v>4.4000000000000002E-4</v>
      </c>
      <c r="O64" s="235">
        <f>ROUND(E64*N64,2)</f>
        <v>0</v>
      </c>
      <c r="P64" s="235">
        <v>0</v>
      </c>
      <c r="Q64" s="235">
        <f>ROUND(E64*P64,2)</f>
        <v>0</v>
      </c>
      <c r="R64" s="237" t="s">
        <v>240</v>
      </c>
      <c r="S64" s="237" t="s">
        <v>209</v>
      </c>
      <c r="T64" s="238" t="s">
        <v>209</v>
      </c>
      <c r="U64" s="223">
        <v>1.08</v>
      </c>
      <c r="V64" s="223">
        <f>ROUND(E64*U64,2)</f>
        <v>4.32</v>
      </c>
      <c r="W64" s="223"/>
      <c r="X64" s="223" t="s">
        <v>230</v>
      </c>
      <c r="Y64" s="223" t="s">
        <v>211</v>
      </c>
      <c r="Z64" s="213"/>
      <c r="AA64" s="213"/>
      <c r="AB64" s="213"/>
      <c r="AC64" s="213"/>
      <c r="AD64" s="213"/>
      <c r="AE64" s="213"/>
      <c r="AF64" s="213"/>
      <c r="AG64" s="213" t="s">
        <v>231</v>
      </c>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row>
    <row r="65" spans="1:60" outlineLevel="2" x14ac:dyDescent="0.2">
      <c r="A65" s="220"/>
      <c r="B65" s="221"/>
      <c r="C65" s="257" t="s">
        <v>309</v>
      </c>
      <c r="D65" s="254"/>
      <c r="E65" s="254"/>
      <c r="F65" s="254"/>
      <c r="G65" s="254"/>
      <c r="H65" s="223"/>
      <c r="I65" s="223"/>
      <c r="J65" s="223"/>
      <c r="K65" s="223"/>
      <c r="L65" s="223"/>
      <c r="M65" s="223"/>
      <c r="N65" s="222"/>
      <c r="O65" s="222"/>
      <c r="P65" s="222"/>
      <c r="Q65" s="222"/>
      <c r="R65" s="223"/>
      <c r="S65" s="223"/>
      <c r="T65" s="223"/>
      <c r="U65" s="223"/>
      <c r="V65" s="223"/>
      <c r="W65" s="223"/>
      <c r="X65" s="223"/>
      <c r="Y65" s="223"/>
      <c r="Z65" s="213"/>
      <c r="AA65" s="213"/>
      <c r="AB65" s="213"/>
      <c r="AC65" s="213"/>
      <c r="AD65" s="213"/>
      <c r="AE65" s="213"/>
      <c r="AF65" s="213"/>
      <c r="AG65" s="213" t="s">
        <v>233</v>
      </c>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row>
    <row r="66" spans="1:60" outlineLevel="2" x14ac:dyDescent="0.2">
      <c r="A66" s="220"/>
      <c r="B66" s="221"/>
      <c r="C66" s="258" t="s">
        <v>310</v>
      </c>
      <c r="D66" s="252"/>
      <c r="E66" s="253">
        <v>4</v>
      </c>
      <c r="F66" s="223"/>
      <c r="G66" s="223"/>
      <c r="H66" s="223"/>
      <c r="I66" s="223"/>
      <c r="J66" s="223"/>
      <c r="K66" s="223"/>
      <c r="L66" s="223"/>
      <c r="M66" s="223"/>
      <c r="N66" s="222"/>
      <c r="O66" s="222"/>
      <c r="P66" s="222"/>
      <c r="Q66" s="222"/>
      <c r="R66" s="223"/>
      <c r="S66" s="223"/>
      <c r="T66" s="223"/>
      <c r="U66" s="223"/>
      <c r="V66" s="223"/>
      <c r="W66" s="223"/>
      <c r="X66" s="223"/>
      <c r="Y66" s="223"/>
      <c r="Z66" s="213"/>
      <c r="AA66" s="213"/>
      <c r="AB66" s="213"/>
      <c r="AC66" s="213"/>
      <c r="AD66" s="213"/>
      <c r="AE66" s="213"/>
      <c r="AF66" s="213"/>
      <c r="AG66" s="213" t="s">
        <v>235</v>
      </c>
      <c r="AH66" s="213">
        <v>0</v>
      </c>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row>
    <row r="67" spans="1:60" ht="22.5" outlineLevel="1" x14ac:dyDescent="0.2">
      <c r="A67" s="232">
        <v>19</v>
      </c>
      <c r="B67" s="233" t="s">
        <v>311</v>
      </c>
      <c r="C67" s="248" t="s">
        <v>312</v>
      </c>
      <c r="D67" s="234" t="s">
        <v>308</v>
      </c>
      <c r="E67" s="235">
        <v>4</v>
      </c>
      <c r="F67" s="236"/>
      <c r="G67" s="237">
        <f>ROUND(E67*F67,2)</f>
        <v>0</v>
      </c>
      <c r="H67" s="236"/>
      <c r="I67" s="237">
        <f>ROUND(E67*H67,2)</f>
        <v>0</v>
      </c>
      <c r="J67" s="236"/>
      <c r="K67" s="237">
        <f>ROUND(E67*J67,2)</f>
        <v>0</v>
      </c>
      <c r="L67" s="237">
        <v>21</v>
      </c>
      <c r="M67" s="237">
        <f>G67*(1+L67/100)</f>
        <v>0</v>
      </c>
      <c r="N67" s="235">
        <v>6.8000000000000005E-4</v>
      </c>
      <c r="O67" s="235">
        <f>ROUND(E67*N67,2)</f>
        <v>0</v>
      </c>
      <c r="P67" s="235">
        <v>0</v>
      </c>
      <c r="Q67" s="235">
        <f>ROUND(E67*P67,2)</f>
        <v>0</v>
      </c>
      <c r="R67" s="237" t="s">
        <v>240</v>
      </c>
      <c r="S67" s="237" t="s">
        <v>209</v>
      </c>
      <c r="T67" s="238" t="s">
        <v>209</v>
      </c>
      <c r="U67" s="223">
        <v>1.25</v>
      </c>
      <c r="V67" s="223">
        <f>ROUND(E67*U67,2)</f>
        <v>5</v>
      </c>
      <c r="W67" s="223"/>
      <c r="X67" s="223" t="s">
        <v>230</v>
      </c>
      <c r="Y67" s="223" t="s">
        <v>211</v>
      </c>
      <c r="Z67" s="213"/>
      <c r="AA67" s="213"/>
      <c r="AB67" s="213"/>
      <c r="AC67" s="213"/>
      <c r="AD67" s="213"/>
      <c r="AE67" s="213"/>
      <c r="AF67" s="213"/>
      <c r="AG67" s="213" t="s">
        <v>231</v>
      </c>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row>
    <row r="68" spans="1:60" outlineLevel="2" x14ac:dyDescent="0.2">
      <c r="A68" s="220"/>
      <c r="B68" s="221"/>
      <c r="C68" s="257" t="s">
        <v>309</v>
      </c>
      <c r="D68" s="254"/>
      <c r="E68" s="254"/>
      <c r="F68" s="254"/>
      <c r="G68" s="254"/>
      <c r="H68" s="223"/>
      <c r="I68" s="223"/>
      <c r="J68" s="223"/>
      <c r="K68" s="223"/>
      <c r="L68" s="223"/>
      <c r="M68" s="223"/>
      <c r="N68" s="222"/>
      <c r="O68" s="222"/>
      <c r="P68" s="222"/>
      <c r="Q68" s="222"/>
      <c r="R68" s="223"/>
      <c r="S68" s="223"/>
      <c r="T68" s="223"/>
      <c r="U68" s="223"/>
      <c r="V68" s="223"/>
      <c r="W68" s="223"/>
      <c r="X68" s="223"/>
      <c r="Y68" s="223"/>
      <c r="Z68" s="213"/>
      <c r="AA68" s="213"/>
      <c r="AB68" s="213"/>
      <c r="AC68" s="213"/>
      <c r="AD68" s="213"/>
      <c r="AE68" s="213"/>
      <c r="AF68" s="213"/>
      <c r="AG68" s="213" t="s">
        <v>233</v>
      </c>
      <c r="AH68" s="213"/>
      <c r="AI68" s="213"/>
      <c r="AJ68" s="213"/>
      <c r="AK68" s="213"/>
      <c r="AL68" s="213"/>
      <c r="AM68" s="213"/>
      <c r="AN68" s="213"/>
      <c r="AO68" s="213"/>
      <c r="AP68" s="213"/>
      <c r="AQ68" s="213"/>
      <c r="AR68" s="213"/>
      <c r="AS68" s="213"/>
      <c r="AT68" s="213"/>
      <c r="AU68" s="213"/>
      <c r="AV68" s="213"/>
      <c r="AW68" s="213"/>
      <c r="AX68" s="213"/>
      <c r="AY68" s="213"/>
      <c r="AZ68" s="213"/>
      <c r="BA68" s="213"/>
      <c r="BB68" s="213"/>
      <c r="BC68" s="213"/>
      <c r="BD68" s="213"/>
      <c r="BE68" s="213"/>
      <c r="BF68" s="213"/>
      <c r="BG68" s="213"/>
      <c r="BH68" s="213"/>
    </row>
    <row r="69" spans="1:60" outlineLevel="2" x14ac:dyDescent="0.2">
      <c r="A69" s="220"/>
      <c r="B69" s="221"/>
      <c r="C69" s="258" t="s">
        <v>313</v>
      </c>
      <c r="D69" s="252"/>
      <c r="E69" s="253">
        <v>4</v>
      </c>
      <c r="F69" s="223"/>
      <c r="G69" s="223"/>
      <c r="H69" s="223"/>
      <c r="I69" s="223"/>
      <c r="J69" s="223"/>
      <c r="K69" s="223"/>
      <c r="L69" s="223"/>
      <c r="M69" s="223"/>
      <c r="N69" s="222"/>
      <c r="O69" s="222"/>
      <c r="P69" s="222"/>
      <c r="Q69" s="222"/>
      <c r="R69" s="223"/>
      <c r="S69" s="223"/>
      <c r="T69" s="223"/>
      <c r="U69" s="223"/>
      <c r="V69" s="223"/>
      <c r="W69" s="223"/>
      <c r="X69" s="223"/>
      <c r="Y69" s="223"/>
      <c r="Z69" s="213"/>
      <c r="AA69" s="213"/>
      <c r="AB69" s="213"/>
      <c r="AC69" s="213"/>
      <c r="AD69" s="213"/>
      <c r="AE69" s="213"/>
      <c r="AF69" s="213"/>
      <c r="AG69" s="213" t="s">
        <v>235</v>
      </c>
      <c r="AH69" s="213">
        <v>0</v>
      </c>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row>
    <row r="70" spans="1:60" outlineLevel="3" x14ac:dyDescent="0.2">
      <c r="A70" s="220"/>
      <c r="B70" s="221"/>
      <c r="C70" s="258" t="s">
        <v>314</v>
      </c>
      <c r="D70" s="252"/>
      <c r="E70" s="253"/>
      <c r="F70" s="223"/>
      <c r="G70" s="223"/>
      <c r="H70" s="223"/>
      <c r="I70" s="223"/>
      <c r="J70" s="223"/>
      <c r="K70" s="223"/>
      <c r="L70" s="223"/>
      <c r="M70" s="223"/>
      <c r="N70" s="222"/>
      <c r="O70" s="222"/>
      <c r="P70" s="222"/>
      <c r="Q70" s="222"/>
      <c r="R70" s="223"/>
      <c r="S70" s="223"/>
      <c r="T70" s="223"/>
      <c r="U70" s="223"/>
      <c r="V70" s="223"/>
      <c r="W70" s="223"/>
      <c r="X70" s="223"/>
      <c r="Y70" s="223"/>
      <c r="Z70" s="213"/>
      <c r="AA70" s="213"/>
      <c r="AB70" s="213"/>
      <c r="AC70" s="213"/>
      <c r="AD70" s="213"/>
      <c r="AE70" s="213"/>
      <c r="AF70" s="213"/>
      <c r="AG70" s="213" t="s">
        <v>235</v>
      </c>
      <c r="AH70" s="213">
        <v>0</v>
      </c>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row>
    <row r="71" spans="1:60" ht="22.5" outlineLevel="1" x14ac:dyDescent="0.2">
      <c r="A71" s="232">
        <v>20</v>
      </c>
      <c r="B71" s="233" t="s">
        <v>315</v>
      </c>
      <c r="C71" s="248" t="s">
        <v>316</v>
      </c>
      <c r="D71" s="234" t="s">
        <v>308</v>
      </c>
      <c r="E71" s="235">
        <v>16</v>
      </c>
      <c r="F71" s="236"/>
      <c r="G71" s="237">
        <f>ROUND(E71*F71,2)</f>
        <v>0</v>
      </c>
      <c r="H71" s="236"/>
      <c r="I71" s="237">
        <f>ROUND(E71*H71,2)</f>
        <v>0</v>
      </c>
      <c r="J71" s="236"/>
      <c r="K71" s="237">
        <f>ROUND(E71*J71,2)</f>
        <v>0</v>
      </c>
      <c r="L71" s="237">
        <v>21</v>
      </c>
      <c r="M71" s="237">
        <f>G71*(1+L71/100)</f>
        <v>0</v>
      </c>
      <c r="N71" s="235">
        <v>0</v>
      </c>
      <c r="O71" s="235">
        <f>ROUND(E71*N71,2)</f>
        <v>0</v>
      </c>
      <c r="P71" s="235">
        <v>0</v>
      </c>
      <c r="Q71" s="235">
        <f>ROUND(E71*P71,2)</f>
        <v>0</v>
      </c>
      <c r="R71" s="237" t="s">
        <v>229</v>
      </c>
      <c r="S71" s="237" t="s">
        <v>209</v>
      </c>
      <c r="T71" s="238" t="s">
        <v>209</v>
      </c>
      <c r="U71" s="223">
        <v>0.158</v>
      </c>
      <c r="V71" s="223">
        <f>ROUND(E71*U71,2)</f>
        <v>2.5299999999999998</v>
      </c>
      <c r="W71" s="223"/>
      <c r="X71" s="223" t="s">
        <v>230</v>
      </c>
      <c r="Y71" s="223" t="s">
        <v>211</v>
      </c>
      <c r="Z71" s="213"/>
      <c r="AA71" s="213"/>
      <c r="AB71" s="213"/>
      <c r="AC71" s="213"/>
      <c r="AD71" s="213"/>
      <c r="AE71" s="213"/>
      <c r="AF71" s="213"/>
      <c r="AG71" s="213" t="s">
        <v>231</v>
      </c>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row>
    <row r="72" spans="1:60" outlineLevel="2" x14ac:dyDescent="0.2">
      <c r="A72" s="220"/>
      <c r="B72" s="221"/>
      <c r="C72" s="258" t="s">
        <v>317</v>
      </c>
      <c r="D72" s="252"/>
      <c r="E72" s="253">
        <v>8</v>
      </c>
      <c r="F72" s="223"/>
      <c r="G72" s="223"/>
      <c r="H72" s="223"/>
      <c r="I72" s="223"/>
      <c r="J72" s="223"/>
      <c r="K72" s="223"/>
      <c r="L72" s="223"/>
      <c r="M72" s="223"/>
      <c r="N72" s="222"/>
      <c r="O72" s="222"/>
      <c r="P72" s="222"/>
      <c r="Q72" s="222"/>
      <c r="R72" s="223"/>
      <c r="S72" s="223"/>
      <c r="T72" s="223"/>
      <c r="U72" s="223"/>
      <c r="V72" s="223"/>
      <c r="W72" s="223"/>
      <c r="X72" s="223"/>
      <c r="Y72" s="223"/>
      <c r="Z72" s="213"/>
      <c r="AA72" s="213"/>
      <c r="AB72" s="213"/>
      <c r="AC72" s="213"/>
      <c r="AD72" s="213"/>
      <c r="AE72" s="213"/>
      <c r="AF72" s="213"/>
      <c r="AG72" s="213" t="s">
        <v>235</v>
      </c>
      <c r="AH72" s="213">
        <v>0</v>
      </c>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row>
    <row r="73" spans="1:60" outlineLevel="3" x14ac:dyDescent="0.2">
      <c r="A73" s="220"/>
      <c r="B73" s="221"/>
      <c r="C73" s="258" t="s">
        <v>318</v>
      </c>
      <c r="D73" s="252"/>
      <c r="E73" s="253">
        <v>8</v>
      </c>
      <c r="F73" s="223"/>
      <c r="G73" s="223"/>
      <c r="H73" s="223"/>
      <c r="I73" s="223"/>
      <c r="J73" s="223"/>
      <c r="K73" s="223"/>
      <c r="L73" s="223"/>
      <c r="M73" s="223"/>
      <c r="N73" s="222"/>
      <c r="O73" s="222"/>
      <c r="P73" s="222"/>
      <c r="Q73" s="222"/>
      <c r="R73" s="223"/>
      <c r="S73" s="223"/>
      <c r="T73" s="223"/>
      <c r="U73" s="223"/>
      <c r="V73" s="223"/>
      <c r="W73" s="223"/>
      <c r="X73" s="223"/>
      <c r="Y73" s="223"/>
      <c r="Z73" s="213"/>
      <c r="AA73" s="213"/>
      <c r="AB73" s="213"/>
      <c r="AC73" s="213"/>
      <c r="AD73" s="213"/>
      <c r="AE73" s="213"/>
      <c r="AF73" s="213"/>
      <c r="AG73" s="213" t="s">
        <v>235</v>
      </c>
      <c r="AH73" s="213">
        <v>0</v>
      </c>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row>
    <row r="74" spans="1:60" x14ac:dyDescent="0.2">
      <c r="A74" s="225" t="s">
        <v>204</v>
      </c>
      <c r="B74" s="226" t="s">
        <v>138</v>
      </c>
      <c r="C74" s="246" t="s">
        <v>139</v>
      </c>
      <c r="D74" s="227"/>
      <c r="E74" s="228"/>
      <c r="F74" s="229"/>
      <c r="G74" s="229">
        <f>SUMIF(AG75:AG76,"&lt;&gt;NOR",G75:G76)</f>
        <v>0</v>
      </c>
      <c r="H74" s="229"/>
      <c r="I74" s="229">
        <f>SUM(I75:I76)</f>
        <v>0</v>
      </c>
      <c r="J74" s="229"/>
      <c r="K74" s="229">
        <f>SUM(K75:K76)</f>
        <v>0</v>
      </c>
      <c r="L74" s="229"/>
      <c r="M74" s="229">
        <f>SUM(M75:M76)</f>
        <v>0</v>
      </c>
      <c r="N74" s="228"/>
      <c r="O74" s="228">
        <f>SUM(O75:O76)</f>
        <v>0.13</v>
      </c>
      <c r="P74" s="228"/>
      <c r="Q74" s="228">
        <f>SUM(Q75:Q76)</f>
        <v>0</v>
      </c>
      <c r="R74" s="229"/>
      <c r="S74" s="229"/>
      <c r="T74" s="230"/>
      <c r="U74" s="224"/>
      <c r="V74" s="224">
        <f>SUM(V75:V76)</f>
        <v>15.71</v>
      </c>
      <c r="W74" s="224"/>
      <c r="X74" s="224"/>
      <c r="Y74" s="224"/>
      <c r="AG74" t="s">
        <v>205</v>
      </c>
    </row>
    <row r="75" spans="1:60" ht="33.75" outlineLevel="1" x14ac:dyDescent="0.2">
      <c r="A75" s="232">
        <v>21</v>
      </c>
      <c r="B75" s="233" t="s">
        <v>319</v>
      </c>
      <c r="C75" s="248" t="s">
        <v>320</v>
      </c>
      <c r="D75" s="234" t="s">
        <v>254</v>
      </c>
      <c r="E75" s="235">
        <v>7.35</v>
      </c>
      <c r="F75" s="236"/>
      <c r="G75" s="237">
        <f>ROUND(E75*F75,2)</f>
        <v>0</v>
      </c>
      <c r="H75" s="236"/>
      <c r="I75" s="237">
        <f>ROUND(E75*H75,2)</f>
        <v>0</v>
      </c>
      <c r="J75" s="236"/>
      <c r="K75" s="237">
        <f>ROUND(E75*J75,2)</f>
        <v>0</v>
      </c>
      <c r="L75" s="237">
        <v>21</v>
      </c>
      <c r="M75" s="237">
        <f>G75*(1+L75/100)</f>
        <v>0</v>
      </c>
      <c r="N75" s="235">
        <v>1.7010000000000001E-2</v>
      </c>
      <c r="O75" s="235">
        <f>ROUND(E75*N75,2)</f>
        <v>0.13</v>
      </c>
      <c r="P75" s="235">
        <v>0</v>
      </c>
      <c r="Q75" s="235">
        <f>ROUND(E75*P75,2)</f>
        <v>0</v>
      </c>
      <c r="R75" s="237" t="s">
        <v>240</v>
      </c>
      <c r="S75" s="237" t="s">
        <v>209</v>
      </c>
      <c r="T75" s="238" t="s">
        <v>209</v>
      </c>
      <c r="U75" s="223">
        <v>2.1379999999999999</v>
      </c>
      <c r="V75" s="223">
        <f>ROUND(E75*U75,2)</f>
        <v>15.71</v>
      </c>
      <c r="W75" s="223"/>
      <c r="X75" s="223" t="s">
        <v>230</v>
      </c>
      <c r="Y75" s="223" t="s">
        <v>211</v>
      </c>
      <c r="Z75" s="213"/>
      <c r="AA75" s="213"/>
      <c r="AB75" s="213"/>
      <c r="AC75" s="213"/>
      <c r="AD75" s="213"/>
      <c r="AE75" s="213"/>
      <c r="AF75" s="213"/>
      <c r="AG75" s="213" t="s">
        <v>231</v>
      </c>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row>
    <row r="76" spans="1:60" outlineLevel="2" x14ac:dyDescent="0.2">
      <c r="A76" s="220"/>
      <c r="B76" s="221"/>
      <c r="C76" s="258" t="s">
        <v>321</v>
      </c>
      <c r="D76" s="252"/>
      <c r="E76" s="253">
        <v>7.35</v>
      </c>
      <c r="F76" s="223"/>
      <c r="G76" s="223"/>
      <c r="H76" s="223"/>
      <c r="I76" s="223"/>
      <c r="J76" s="223"/>
      <c r="K76" s="223"/>
      <c r="L76" s="223"/>
      <c r="M76" s="223"/>
      <c r="N76" s="222"/>
      <c r="O76" s="222"/>
      <c r="P76" s="222"/>
      <c r="Q76" s="222"/>
      <c r="R76" s="223"/>
      <c r="S76" s="223"/>
      <c r="T76" s="223"/>
      <c r="U76" s="223"/>
      <c r="V76" s="223"/>
      <c r="W76" s="223"/>
      <c r="X76" s="223"/>
      <c r="Y76" s="223"/>
      <c r="Z76" s="213"/>
      <c r="AA76" s="213"/>
      <c r="AB76" s="213"/>
      <c r="AC76" s="213"/>
      <c r="AD76" s="213"/>
      <c r="AE76" s="213"/>
      <c r="AF76" s="213"/>
      <c r="AG76" s="213" t="s">
        <v>235</v>
      </c>
      <c r="AH76" s="213">
        <v>0</v>
      </c>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row>
    <row r="77" spans="1:60" x14ac:dyDescent="0.2">
      <c r="A77" s="225" t="s">
        <v>204</v>
      </c>
      <c r="B77" s="226" t="s">
        <v>140</v>
      </c>
      <c r="C77" s="246" t="s">
        <v>141</v>
      </c>
      <c r="D77" s="227"/>
      <c r="E77" s="228"/>
      <c r="F77" s="229"/>
      <c r="G77" s="229">
        <f>SUMIF(AG78:AG107,"&lt;&gt;NOR",G78:G107)</f>
        <v>0</v>
      </c>
      <c r="H77" s="229"/>
      <c r="I77" s="229">
        <f>SUM(I78:I107)</f>
        <v>0</v>
      </c>
      <c r="J77" s="229"/>
      <c r="K77" s="229">
        <f>SUM(K78:K107)</f>
        <v>0</v>
      </c>
      <c r="L77" s="229"/>
      <c r="M77" s="229">
        <f>SUM(M78:M107)</f>
        <v>0</v>
      </c>
      <c r="N77" s="228"/>
      <c r="O77" s="228">
        <f>SUM(O78:O107)</f>
        <v>0.47000000000000003</v>
      </c>
      <c r="P77" s="228"/>
      <c r="Q77" s="228">
        <f>SUM(Q78:Q107)</f>
        <v>6.02</v>
      </c>
      <c r="R77" s="229"/>
      <c r="S77" s="229"/>
      <c r="T77" s="230"/>
      <c r="U77" s="224"/>
      <c r="V77" s="224">
        <f>SUM(V78:V107)</f>
        <v>56.910000000000004</v>
      </c>
      <c r="W77" s="224"/>
      <c r="X77" s="224"/>
      <c r="Y77" s="224"/>
      <c r="AG77" t="s">
        <v>205</v>
      </c>
    </row>
    <row r="78" spans="1:60" ht="22.5" outlineLevel="1" x14ac:dyDescent="0.2">
      <c r="A78" s="232">
        <v>22</v>
      </c>
      <c r="B78" s="233" t="s">
        <v>322</v>
      </c>
      <c r="C78" s="248" t="s">
        <v>323</v>
      </c>
      <c r="D78" s="234" t="s">
        <v>228</v>
      </c>
      <c r="E78" s="235">
        <v>1.81125</v>
      </c>
      <c r="F78" s="236"/>
      <c r="G78" s="237">
        <f>ROUND(E78*F78,2)</f>
        <v>0</v>
      </c>
      <c r="H78" s="236"/>
      <c r="I78" s="237">
        <f>ROUND(E78*H78,2)</f>
        <v>0</v>
      </c>
      <c r="J78" s="236"/>
      <c r="K78" s="237">
        <f>ROUND(E78*J78,2)</f>
        <v>0</v>
      </c>
      <c r="L78" s="237">
        <v>21</v>
      </c>
      <c r="M78" s="237">
        <f>G78*(1+L78/100)</f>
        <v>0</v>
      </c>
      <c r="N78" s="235">
        <v>1.1000000000000001E-3</v>
      </c>
      <c r="O78" s="235">
        <f>ROUND(E78*N78,2)</f>
        <v>0</v>
      </c>
      <c r="P78" s="235">
        <v>1.175</v>
      </c>
      <c r="Q78" s="235">
        <f>ROUND(E78*P78,2)</f>
        <v>2.13</v>
      </c>
      <c r="R78" s="237" t="s">
        <v>324</v>
      </c>
      <c r="S78" s="237" t="s">
        <v>209</v>
      </c>
      <c r="T78" s="238" t="s">
        <v>209</v>
      </c>
      <c r="U78" s="223">
        <v>1.2829999999999999</v>
      </c>
      <c r="V78" s="223">
        <f>ROUND(E78*U78,2)</f>
        <v>2.3199999999999998</v>
      </c>
      <c r="W78" s="223"/>
      <c r="X78" s="223" t="s">
        <v>230</v>
      </c>
      <c r="Y78" s="223" t="s">
        <v>211</v>
      </c>
      <c r="Z78" s="213"/>
      <c r="AA78" s="213"/>
      <c r="AB78" s="213"/>
      <c r="AC78" s="213"/>
      <c r="AD78" s="213"/>
      <c r="AE78" s="213"/>
      <c r="AF78" s="213"/>
      <c r="AG78" s="213" t="s">
        <v>231</v>
      </c>
      <c r="AH78" s="213"/>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row>
    <row r="79" spans="1:60" ht="22.5" outlineLevel="2" x14ac:dyDescent="0.2">
      <c r="A79" s="220"/>
      <c r="B79" s="221"/>
      <c r="C79" s="257" t="s">
        <v>325</v>
      </c>
      <c r="D79" s="254"/>
      <c r="E79" s="254"/>
      <c r="F79" s="254"/>
      <c r="G79" s="254"/>
      <c r="H79" s="223"/>
      <c r="I79" s="223"/>
      <c r="J79" s="223"/>
      <c r="K79" s="223"/>
      <c r="L79" s="223"/>
      <c r="M79" s="223"/>
      <c r="N79" s="222"/>
      <c r="O79" s="222"/>
      <c r="P79" s="222"/>
      <c r="Q79" s="222"/>
      <c r="R79" s="223"/>
      <c r="S79" s="223"/>
      <c r="T79" s="223"/>
      <c r="U79" s="223"/>
      <c r="V79" s="223"/>
      <c r="W79" s="223"/>
      <c r="X79" s="223"/>
      <c r="Y79" s="223"/>
      <c r="Z79" s="213"/>
      <c r="AA79" s="213"/>
      <c r="AB79" s="213"/>
      <c r="AC79" s="213"/>
      <c r="AD79" s="213"/>
      <c r="AE79" s="213"/>
      <c r="AF79" s="213"/>
      <c r="AG79" s="213" t="s">
        <v>233</v>
      </c>
      <c r="AH79" s="213"/>
      <c r="AI79" s="213"/>
      <c r="AJ79" s="213"/>
      <c r="AK79" s="213"/>
      <c r="AL79" s="213"/>
      <c r="AM79" s="213"/>
      <c r="AN79" s="213"/>
      <c r="AO79" s="213"/>
      <c r="AP79" s="213"/>
      <c r="AQ79" s="213"/>
      <c r="AR79" s="213"/>
      <c r="AS79" s="213"/>
      <c r="AT79" s="213"/>
      <c r="AU79" s="213"/>
      <c r="AV79" s="213"/>
      <c r="AW79" s="213"/>
      <c r="AX79" s="213"/>
      <c r="AY79" s="213"/>
      <c r="AZ79" s="213"/>
      <c r="BA79" s="255" t="str">
        <f>C79</f>
        <v>nebo vybourání otvorů průřezové plochy přes 4 m2 ve zdivu nadzákladovém, včetně pomocného lešení o výšce podlahy do 1900 mm a pro zatížení do 1,5 kPa  (150 kg/m2)</v>
      </c>
      <c r="BB79" s="213"/>
      <c r="BC79" s="213"/>
      <c r="BD79" s="213"/>
      <c r="BE79" s="213"/>
      <c r="BF79" s="213"/>
      <c r="BG79" s="213"/>
      <c r="BH79" s="213"/>
    </row>
    <row r="80" spans="1:60" outlineLevel="2" x14ac:dyDescent="0.2">
      <c r="A80" s="220"/>
      <c r="B80" s="221"/>
      <c r="C80" s="258" t="s">
        <v>326</v>
      </c>
      <c r="D80" s="252"/>
      <c r="E80" s="253">
        <v>1.81125</v>
      </c>
      <c r="F80" s="223"/>
      <c r="G80" s="223"/>
      <c r="H80" s="223"/>
      <c r="I80" s="223"/>
      <c r="J80" s="223"/>
      <c r="K80" s="223"/>
      <c r="L80" s="223"/>
      <c r="M80" s="223"/>
      <c r="N80" s="222"/>
      <c r="O80" s="222"/>
      <c r="P80" s="222"/>
      <c r="Q80" s="222"/>
      <c r="R80" s="223"/>
      <c r="S80" s="223"/>
      <c r="T80" s="223"/>
      <c r="U80" s="223"/>
      <c r="V80" s="223"/>
      <c r="W80" s="223"/>
      <c r="X80" s="223"/>
      <c r="Y80" s="223"/>
      <c r="Z80" s="213"/>
      <c r="AA80" s="213"/>
      <c r="AB80" s="213"/>
      <c r="AC80" s="213"/>
      <c r="AD80" s="213"/>
      <c r="AE80" s="213"/>
      <c r="AF80" s="213"/>
      <c r="AG80" s="213" t="s">
        <v>235</v>
      </c>
      <c r="AH80" s="213">
        <v>0</v>
      </c>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row>
    <row r="81" spans="1:60" ht="22.5" outlineLevel="1" x14ac:dyDescent="0.2">
      <c r="A81" s="232">
        <v>23</v>
      </c>
      <c r="B81" s="233" t="s">
        <v>327</v>
      </c>
      <c r="C81" s="248" t="s">
        <v>328</v>
      </c>
      <c r="D81" s="234" t="s">
        <v>228</v>
      </c>
      <c r="E81" s="235">
        <v>0.98699999999999999</v>
      </c>
      <c r="F81" s="236"/>
      <c r="G81" s="237">
        <f>ROUND(E81*F81,2)</f>
        <v>0</v>
      </c>
      <c r="H81" s="236"/>
      <c r="I81" s="237">
        <f>ROUND(E81*H81,2)</f>
        <v>0</v>
      </c>
      <c r="J81" s="236"/>
      <c r="K81" s="237">
        <f>ROUND(E81*J81,2)</f>
        <v>0</v>
      </c>
      <c r="L81" s="237">
        <v>21</v>
      </c>
      <c r="M81" s="237">
        <f>G81*(1+L81/100)</f>
        <v>0</v>
      </c>
      <c r="N81" s="235">
        <v>0</v>
      </c>
      <c r="O81" s="235">
        <f>ROUND(E81*N81,2)</f>
        <v>0</v>
      </c>
      <c r="P81" s="235">
        <v>2.2000000000000002</v>
      </c>
      <c r="Q81" s="235">
        <f>ROUND(E81*P81,2)</f>
        <v>2.17</v>
      </c>
      <c r="R81" s="237" t="s">
        <v>324</v>
      </c>
      <c r="S81" s="237" t="s">
        <v>209</v>
      </c>
      <c r="T81" s="238" t="s">
        <v>209</v>
      </c>
      <c r="U81" s="223">
        <v>5.0750000000000002</v>
      </c>
      <c r="V81" s="223">
        <f>ROUND(E81*U81,2)</f>
        <v>5.01</v>
      </c>
      <c r="W81" s="223"/>
      <c r="X81" s="223" t="s">
        <v>230</v>
      </c>
      <c r="Y81" s="223" t="s">
        <v>211</v>
      </c>
      <c r="Z81" s="213"/>
      <c r="AA81" s="213"/>
      <c r="AB81" s="213"/>
      <c r="AC81" s="213"/>
      <c r="AD81" s="213"/>
      <c r="AE81" s="213"/>
      <c r="AF81" s="213"/>
      <c r="AG81" s="213" t="s">
        <v>231</v>
      </c>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row>
    <row r="82" spans="1:60" outlineLevel="2" x14ac:dyDescent="0.2">
      <c r="A82" s="220"/>
      <c r="B82" s="221"/>
      <c r="C82" s="258" t="s">
        <v>329</v>
      </c>
      <c r="D82" s="252"/>
      <c r="E82" s="253">
        <v>0.98699999999999999</v>
      </c>
      <c r="F82" s="223"/>
      <c r="G82" s="223"/>
      <c r="H82" s="223"/>
      <c r="I82" s="223"/>
      <c r="J82" s="223"/>
      <c r="K82" s="223"/>
      <c r="L82" s="223"/>
      <c r="M82" s="223"/>
      <c r="N82" s="222"/>
      <c r="O82" s="222"/>
      <c r="P82" s="222"/>
      <c r="Q82" s="222"/>
      <c r="R82" s="223"/>
      <c r="S82" s="223"/>
      <c r="T82" s="223"/>
      <c r="U82" s="223"/>
      <c r="V82" s="223"/>
      <c r="W82" s="223"/>
      <c r="X82" s="223"/>
      <c r="Y82" s="223"/>
      <c r="Z82" s="213"/>
      <c r="AA82" s="213"/>
      <c r="AB82" s="213"/>
      <c r="AC82" s="213"/>
      <c r="AD82" s="213"/>
      <c r="AE82" s="213"/>
      <c r="AF82" s="213"/>
      <c r="AG82" s="213" t="s">
        <v>235</v>
      </c>
      <c r="AH82" s="213">
        <v>0</v>
      </c>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row>
    <row r="83" spans="1:60" outlineLevel="1" x14ac:dyDescent="0.2">
      <c r="A83" s="232">
        <v>24</v>
      </c>
      <c r="B83" s="233" t="s">
        <v>330</v>
      </c>
      <c r="C83" s="248" t="s">
        <v>331</v>
      </c>
      <c r="D83" s="234" t="s">
        <v>239</v>
      </c>
      <c r="E83" s="235">
        <v>14.1</v>
      </c>
      <c r="F83" s="236"/>
      <c r="G83" s="237">
        <f>ROUND(E83*F83,2)</f>
        <v>0</v>
      </c>
      <c r="H83" s="236"/>
      <c r="I83" s="237">
        <f>ROUND(E83*H83,2)</f>
        <v>0</v>
      </c>
      <c r="J83" s="236"/>
      <c r="K83" s="237">
        <f>ROUND(E83*J83,2)</f>
        <v>0</v>
      </c>
      <c r="L83" s="237">
        <v>21</v>
      </c>
      <c r="M83" s="237">
        <f>G83*(1+L83/100)</f>
        <v>0</v>
      </c>
      <c r="N83" s="235">
        <v>0</v>
      </c>
      <c r="O83" s="235">
        <f>ROUND(E83*N83,2)</f>
        <v>0</v>
      </c>
      <c r="P83" s="235">
        <v>0.02</v>
      </c>
      <c r="Q83" s="235">
        <f>ROUND(E83*P83,2)</f>
        <v>0.28000000000000003</v>
      </c>
      <c r="R83" s="237" t="s">
        <v>324</v>
      </c>
      <c r="S83" s="237" t="s">
        <v>209</v>
      </c>
      <c r="T83" s="238" t="s">
        <v>209</v>
      </c>
      <c r="U83" s="223">
        <v>0.24</v>
      </c>
      <c r="V83" s="223">
        <f>ROUND(E83*U83,2)</f>
        <v>3.38</v>
      </c>
      <c r="W83" s="223"/>
      <c r="X83" s="223" t="s">
        <v>230</v>
      </c>
      <c r="Y83" s="223" t="s">
        <v>211</v>
      </c>
      <c r="Z83" s="213"/>
      <c r="AA83" s="213"/>
      <c r="AB83" s="213"/>
      <c r="AC83" s="213"/>
      <c r="AD83" s="213"/>
      <c r="AE83" s="213"/>
      <c r="AF83" s="213"/>
      <c r="AG83" s="213" t="s">
        <v>231</v>
      </c>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row>
    <row r="84" spans="1:60" outlineLevel="2" x14ac:dyDescent="0.2">
      <c r="A84" s="220"/>
      <c r="B84" s="221"/>
      <c r="C84" s="257" t="s">
        <v>332</v>
      </c>
      <c r="D84" s="254"/>
      <c r="E84" s="254"/>
      <c r="F84" s="254"/>
      <c r="G84" s="254"/>
      <c r="H84" s="223"/>
      <c r="I84" s="223"/>
      <c r="J84" s="223"/>
      <c r="K84" s="223"/>
      <c r="L84" s="223"/>
      <c r="M84" s="223"/>
      <c r="N84" s="222"/>
      <c r="O84" s="222"/>
      <c r="P84" s="222"/>
      <c r="Q84" s="222"/>
      <c r="R84" s="223"/>
      <c r="S84" s="223"/>
      <c r="T84" s="223"/>
      <c r="U84" s="223"/>
      <c r="V84" s="223"/>
      <c r="W84" s="223"/>
      <c r="X84" s="223"/>
      <c r="Y84" s="223"/>
      <c r="Z84" s="213"/>
      <c r="AA84" s="213"/>
      <c r="AB84" s="213"/>
      <c r="AC84" s="213"/>
      <c r="AD84" s="213"/>
      <c r="AE84" s="213"/>
      <c r="AF84" s="213"/>
      <c r="AG84" s="213" t="s">
        <v>233</v>
      </c>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row>
    <row r="85" spans="1:60" outlineLevel="2" x14ac:dyDescent="0.2">
      <c r="A85" s="220"/>
      <c r="B85" s="221"/>
      <c r="C85" s="258" t="s">
        <v>333</v>
      </c>
      <c r="D85" s="252"/>
      <c r="E85" s="253">
        <v>14.1</v>
      </c>
      <c r="F85" s="223"/>
      <c r="G85" s="223"/>
      <c r="H85" s="223"/>
      <c r="I85" s="223"/>
      <c r="J85" s="223"/>
      <c r="K85" s="223"/>
      <c r="L85" s="223"/>
      <c r="M85" s="223"/>
      <c r="N85" s="222"/>
      <c r="O85" s="222"/>
      <c r="P85" s="222"/>
      <c r="Q85" s="222"/>
      <c r="R85" s="223"/>
      <c r="S85" s="223"/>
      <c r="T85" s="223"/>
      <c r="U85" s="223"/>
      <c r="V85" s="223"/>
      <c r="W85" s="223"/>
      <c r="X85" s="223"/>
      <c r="Y85" s="223"/>
      <c r="Z85" s="213"/>
      <c r="AA85" s="213"/>
      <c r="AB85" s="213"/>
      <c r="AC85" s="213"/>
      <c r="AD85" s="213"/>
      <c r="AE85" s="213"/>
      <c r="AF85" s="213"/>
      <c r="AG85" s="213" t="s">
        <v>235</v>
      </c>
      <c r="AH85" s="213">
        <v>0</v>
      </c>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row>
    <row r="86" spans="1:60" outlineLevel="1" x14ac:dyDescent="0.2">
      <c r="A86" s="232">
        <v>25</v>
      </c>
      <c r="B86" s="233" t="s">
        <v>334</v>
      </c>
      <c r="C86" s="248" t="s">
        <v>335</v>
      </c>
      <c r="D86" s="234" t="s">
        <v>308</v>
      </c>
      <c r="E86" s="235">
        <v>2</v>
      </c>
      <c r="F86" s="236"/>
      <c r="G86" s="237">
        <f>ROUND(E86*F86,2)</f>
        <v>0</v>
      </c>
      <c r="H86" s="236"/>
      <c r="I86" s="237">
        <f>ROUND(E86*H86,2)</f>
        <v>0</v>
      </c>
      <c r="J86" s="236"/>
      <c r="K86" s="237">
        <f>ROUND(E86*J86,2)</f>
        <v>0</v>
      </c>
      <c r="L86" s="237">
        <v>21</v>
      </c>
      <c r="M86" s="237">
        <f>G86*(1+L86/100)</f>
        <v>0</v>
      </c>
      <c r="N86" s="235">
        <v>0</v>
      </c>
      <c r="O86" s="235">
        <f>ROUND(E86*N86,2)</f>
        <v>0</v>
      </c>
      <c r="P86" s="235">
        <v>0</v>
      </c>
      <c r="Q86" s="235">
        <f>ROUND(E86*P86,2)</f>
        <v>0</v>
      </c>
      <c r="R86" s="237" t="s">
        <v>324</v>
      </c>
      <c r="S86" s="237" t="s">
        <v>209</v>
      </c>
      <c r="T86" s="238" t="s">
        <v>209</v>
      </c>
      <c r="U86" s="223">
        <v>0.09</v>
      </c>
      <c r="V86" s="223">
        <f>ROUND(E86*U86,2)</f>
        <v>0.18</v>
      </c>
      <c r="W86" s="223"/>
      <c r="X86" s="223" t="s">
        <v>230</v>
      </c>
      <c r="Y86" s="223" t="s">
        <v>211</v>
      </c>
      <c r="Z86" s="213"/>
      <c r="AA86" s="213"/>
      <c r="AB86" s="213"/>
      <c r="AC86" s="213"/>
      <c r="AD86" s="213"/>
      <c r="AE86" s="213"/>
      <c r="AF86" s="213"/>
      <c r="AG86" s="213" t="s">
        <v>231</v>
      </c>
      <c r="AH86" s="213"/>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row>
    <row r="87" spans="1:60" outlineLevel="2" x14ac:dyDescent="0.2">
      <c r="A87" s="220"/>
      <c r="B87" s="221"/>
      <c r="C87" s="257" t="s">
        <v>336</v>
      </c>
      <c r="D87" s="254"/>
      <c r="E87" s="254"/>
      <c r="F87" s="254"/>
      <c r="G87" s="254"/>
      <c r="H87" s="223"/>
      <c r="I87" s="223"/>
      <c r="J87" s="223"/>
      <c r="K87" s="223"/>
      <c r="L87" s="223"/>
      <c r="M87" s="223"/>
      <c r="N87" s="222"/>
      <c r="O87" s="222"/>
      <c r="P87" s="222"/>
      <c r="Q87" s="222"/>
      <c r="R87" s="223"/>
      <c r="S87" s="223"/>
      <c r="T87" s="223"/>
      <c r="U87" s="223"/>
      <c r="V87" s="223"/>
      <c r="W87" s="223"/>
      <c r="X87" s="223"/>
      <c r="Y87" s="223"/>
      <c r="Z87" s="213"/>
      <c r="AA87" s="213"/>
      <c r="AB87" s="213"/>
      <c r="AC87" s="213"/>
      <c r="AD87" s="213"/>
      <c r="AE87" s="213"/>
      <c r="AF87" s="213"/>
      <c r="AG87" s="213" t="s">
        <v>233</v>
      </c>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row>
    <row r="88" spans="1:60" outlineLevel="2" x14ac:dyDescent="0.2">
      <c r="A88" s="220"/>
      <c r="B88" s="221"/>
      <c r="C88" s="258" t="s">
        <v>337</v>
      </c>
      <c r="D88" s="252"/>
      <c r="E88" s="253">
        <v>2</v>
      </c>
      <c r="F88" s="223"/>
      <c r="G88" s="223"/>
      <c r="H88" s="223"/>
      <c r="I88" s="223"/>
      <c r="J88" s="223"/>
      <c r="K88" s="223"/>
      <c r="L88" s="223"/>
      <c r="M88" s="223"/>
      <c r="N88" s="222"/>
      <c r="O88" s="222"/>
      <c r="P88" s="222"/>
      <c r="Q88" s="222"/>
      <c r="R88" s="223"/>
      <c r="S88" s="223"/>
      <c r="T88" s="223"/>
      <c r="U88" s="223"/>
      <c r="V88" s="223"/>
      <c r="W88" s="223"/>
      <c r="X88" s="223"/>
      <c r="Y88" s="223"/>
      <c r="Z88" s="213"/>
      <c r="AA88" s="213"/>
      <c r="AB88" s="213"/>
      <c r="AC88" s="213"/>
      <c r="AD88" s="213"/>
      <c r="AE88" s="213"/>
      <c r="AF88" s="213"/>
      <c r="AG88" s="213" t="s">
        <v>235</v>
      </c>
      <c r="AH88" s="213">
        <v>0</v>
      </c>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row>
    <row r="89" spans="1:60" outlineLevel="1" x14ac:dyDescent="0.2">
      <c r="A89" s="232">
        <v>26</v>
      </c>
      <c r="B89" s="233" t="s">
        <v>338</v>
      </c>
      <c r="C89" s="248" t="s">
        <v>339</v>
      </c>
      <c r="D89" s="234" t="s">
        <v>239</v>
      </c>
      <c r="E89" s="235">
        <v>3.68</v>
      </c>
      <c r="F89" s="236"/>
      <c r="G89" s="237">
        <f>ROUND(E89*F89,2)</f>
        <v>0</v>
      </c>
      <c r="H89" s="236"/>
      <c r="I89" s="237">
        <f>ROUND(E89*H89,2)</f>
        <v>0</v>
      </c>
      <c r="J89" s="236"/>
      <c r="K89" s="237">
        <f>ROUND(E89*J89,2)</f>
        <v>0</v>
      </c>
      <c r="L89" s="237">
        <v>21</v>
      </c>
      <c r="M89" s="237">
        <f>G89*(1+L89/100)</f>
        <v>0</v>
      </c>
      <c r="N89" s="235">
        <v>1E-3</v>
      </c>
      <c r="O89" s="235">
        <f>ROUND(E89*N89,2)</f>
        <v>0</v>
      </c>
      <c r="P89" s="235">
        <v>6.7000000000000004E-2</v>
      </c>
      <c r="Q89" s="235">
        <f>ROUND(E89*P89,2)</f>
        <v>0.25</v>
      </c>
      <c r="R89" s="237" t="s">
        <v>324</v>
      </c>
      <c r="S89" s="237" t="s">
        <v>209</v>
      </c>
      <c r="T89" s="238" t="s">
        <v>209</v>
      </c>
      <c r="U89" s="223">
        <v>0.53300000000000003</v>
      </c>
      <c r="V89" s="223">
        <f>ROUND(E89*U89,2)</f>
        <v>1.96</v>
      </c>
      <c r="W89" s="223"/>
      <c r="X89" s="223" t="s">
        <v>230</v>
      </c>
      <c r="Y89" s="223" t="s">
        <v>211</v>
      </c>
      <c r="Z89" s="213"/>
      <c r="AA89" s="213"/>
      <c r="AB89" s="213"/>
      <c r="AC89" s="213"/>
      <c r="AD89" s="213"/>
      <c r="AE89" s="213"/>
      <c r="AF89" s="213"/>
      <c r="AG89" s="213" t="s">
        <v>231</v>
      </c>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row>
    <row r="90" spans="1:60" outlineLevel="2" x14ac:dyDescent="0.2">
      <c r="A90" s="220"/>
      <c r="B90" s="221"/>
      <c r="C90" s="257" t="s">
        <v>340</v>
      </c>
      <c r="D90" s="254"/>
      <c r="E90" s="254"/>
      <c r="F90" s="254"/>
      <c r="G90" s="254"/>
      <c r="H90" s="223"/>
      <c r="I90" s="223"/>
      <c r="J90" s="223"/>
      <c r="K90" s="223"/>
      <c r="L90" s="223"/>
      <c r="M90" s="223"/>
      <c r="N90" s="222"/>
      <c r="O90" s="222"/>
      <c r="P90" s="222"/>
      <c r="Q90" s="222"/>
      <c r="R90" s="223"/>
      <c r="S90" s="223"/>
      <c r="T90" s="223"/>
      <c r="U90" s="223"/>
      <c r="V90" s="223"/>
      <c r="W90" s="223"/>
      <c r="X90" s="223"/>
      <c r="Y90" s="223"/>
      <c r="Z90" s="213"/>
      <c r="AA90" s="213"/>
      <c r="AB90" s="213"/>
      <c r="AC90" s="213"/>
      <c r="AD90" s="213"/>
      <c r="AE90" s="213"/>
      <c r="AF90" s="213"/>
      <c r="AG90" s="213" t="s">
        <v>233</v>
      </c>
      <c r="AH90" s="213"/>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row>
    <row r="91" spans="1:60" outlineLevel="2" x14ac:dyDescent="0.2">
      <c r="A91" s="220"/>
      <c r="B91" s="221"/>
      <c r="C91" s="258" t="s">
        <v>341</v>
      </c>
      <c r="D91" s="252"/>
      <c r="E91" s="253">
        <v>3.68</v>
      </c>
      <c r="F91" s="223"/>
      <c r="G91" s="223"/>
      <c r="H91" s="223"/>
      <c r="I91" s="223"/>
      <c r="J91" s="223"/>
      <c r="K91" s="223"/>
      <c r="L91" s="223"/>
      <c r="M91" s="223"/>
      <c r="N91" s="222"/>
      <c r="O91" s="222"/>
      <c r="P91" s="222"/>
      <c r="Q91" s="222"/>
      <c r="R91" s="223"/>
      <c r="S91" s="223"/>
      <c r="T91" s="223"/>
      <c r="U91" s="223"/>
      <c r="V91" s="223"/>
      <c r="W91" s="223"/>
      <c r="X91" s="223"/>
      <c r="Y91" s="223"/>
      <c r="Z91" s="213"/>
      <c r="AA91" s="213"/>
      <c r="AB91" s="213"/>
      <c r="AC91" s="213"/>
      <c r="AD91" s="213"/>
      <c r="AE91" s="213"/>
      <c r="AF91" s="213"/>
      <c r="AG91" s="213" t="s">
        <v>235</v>
      </c>
      <c r="AH91" s="213">
        <v>0</v>
      </c>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row>
    <row r="92" spans="1:60" outlineLevel="1" x14ac:dyDescent="0.2">
      <c r="A92" s="232">
        <v>27</v>
      </c>
      <c r="B92" s="233" t="s">
        <v>342</v>
      </c>
      <c r="C92" s="248" t="s">
        <v>343</v>
      </c>
      <c r="D92" s="234" t="s">
        <v>254</v>
      </c>
      <c r="E92" s="235">
        <v>1.6</v>
      </c>
      <c r="F92" s="236"/>
      <c r="G92" s="237">
        <f>ROUND(E92*F92,2)</f>
        <v>0</v>
      </c>
      <c r="H92" s="236"/>
      <c r="I92" s="237">
        <f>ROUND(E92*H92,2)</f>
        <v>0</v>
      </c>
      <c r="J92" s="236"/>
      <c r="K92" s="237">
        <f>ROUND(E92*J92,2)</f>
        <v>0</v>
      </c>
      <c r="L92" s="237">
        <v>21</v>
      </c>
      <c r="M92" s="237">
        <f>G92*(1+L92/100)</f>
        <v>0</v>
      </c>
      <c r="N92" s="235">
        <v>0</v>
      </c>
      <c r="O92" s="235">
        <f>ROUND(E92*N92,2)</f>
        <v>0</v>
      </c>
      <c r="P92" s="235">
        <v>1.507E-2</v>
      </c>
      <c r="Q92" s="235">
        <f>ROUND(E92*P92,2)</f>
        <v>0.02</v>
      </c>
      <c r="R92" s="237" t="s">
        <v>324</v>
      </c>
      <c r="S92" s="237" t="s">
        <v>209</v>
      </c>
      <c r="T92" s="238" t="s">
        <v>209</v>
      </c>
      <c r="U92" s="223">
        <v>0.11</v>
      </c>
      <c r="V92" s="223">
        <f>ROUND(E92*U92,2)</f>
        <v>0.18</v>
      </c>
      <c r="W92" s="223"/>
      <c r="X92" s="223" t="s">
        <v>230</v>
      </c>
      <c r="Y92" s="223" t="s">
        <v>211</v>
      </c>
      <c r="Z92" s="213"/>
      <c r="AA92" s="213"/>
      <c r="AB92" s="213"/>
      <c r="AC92" s="213"/>
      <c r="AD92" s="213"/>
      <c r="AE92" s="213"/>
      <c r="AF92" s="213"/>
      <c r="AG92" s="213" t="s">
        <v>231</v>
      </c>
      <c r="AH92" s="213"/>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row>
    <row r="93" spans="1:60" outlineLevel="2" x14ac:dyDescent="0.2">
      <c r="A93" s="220"/>
      <c r="B93" s="221"/>
      <c r="C93" s="258" t="s">
        <v>344</v>
      </c>
      <c r="D93" s="252"/>
      <c r="E93" s="253">
        <v>1.6</v>
      </c>
      <c r="F93" s="223"/>
      <c r="G93" s="223"/>
      <c r="H93" s="223"/>
      <c r="I93" s="223"/>
      <c r="J93" s="223"/>
      <c r="K93" s="223"/>
      <c r="L93" s="223"/>
      <c r="M93" s="223"/>
      <c r="N93" s="222"/>
      <c r="O93" s="222"/>
      <c r="P93" s="222"/>
      <c r="Q93" s="222"/>
      <c r="R93" s="223"/>
      <c r="S93" s="223"/>
      <c r="T93" s="223"/>
      <c r="U93" s="223"/>
      <c r="V93" s="223"/>
      <c r="W93" s="223"/>
      <c r="X93" s="223"/>
      <c r="Y93" s="223"/>
      <c r="Z93" s="213"/>
      <c r="AA93" s="213"/>
      <c r="AB93" s="213"/>
      <c r="AC93" s="213"/>
      <c r="AD93" s="213"/>
      <c r="AE93" s="213"/>
      <c r="AF93" s="213"/>
      <c r="AG93" s="213" t="s">
        <v>235</v>
      </c>
      <c r="AH93" s="213">
        <v>0</v>
      </c>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row>
    <row r="94" spans="1:60" outlineLevel="1" x14ac:dyDescent="0.2">
      <c r="A94" s="232">
        <v>28</v>
      </c>
      <c r="B94" s="233" t="s">
        <v>345</v>
      </c>
      <c r="C94" s="248" t="s">
        <v>346</v>
      </c>
      <c r="D94" s="234" t="s">
        <v>254</v>
      </c>
      <c r="E94" s="235">
        <v>2.64</v>
      </c>
      <c r="F94" s="236"/>
      <c r="G94" s="237">
        <f>ROUND(E94*F94,2)</f>
        <v>0</v>
      </c>
      <c r="H94" s="236"/>
      <c r="I94" s="237">
        <f>ROUND(E94*H94,2)</f>
        <v>0</v>
      </c>
      <c r="J94" s="236"/>
      <c r="K94" s="237">
        <f>ROUND(E94*J94,2)</f>
        <v>0</v>
      </c>
      <c r="L94" s="237">
        <v>21</v>
      </c>
      <c r="M94" s="237">
        <f>G94*(1+L94/100)</f>
        <v>0</v>
      </c>
      <c r="N94" s="235">
        <v>4.0000000000000002E-4</v>
      </c>
      <c r="O94" s="235">
        <f>ROUND(E94*N94,2)</f>
        <v>0</v>
      </c>
      <c r="P94" s="235">
        <v>6.0999999999999997E-4</v>
      </c>
      <c r="Q94" s="235">
        <f>ROUND(E94*P94,2)</f>
        <v>0</v>
      </c>
      <c r="R94" s="237" t="s">
        <v>324</v>
      </c>
      <c r="S94" s="237" t="s">
        <v>209</v>
      </c>
      <c r="T94" s="238" t="s">
        <v>209</v>
      </c>
      <c r="U94" s="223">
        <v>2.35</v>
      </c>
      <c r="V94" s="223">
        <f>ROUND(E94*U94,2)</f>
        <v>6.2</v>
      </c>
      <c r="W94" s="223"/>
      <c r="X94" s="223" t="s">
        <v>230</v>
      </c>
      <c r="Y94" s="223" t="s">
        <v>211</v>
      </c>
      <c r="Z94" s="213"/>
      <c r="AA94" s="213"/>
      <c r="AB94" s="213"/>
      <c r="AC94" s="213"/>
      <c r="AD94" s="213"/>
      <c r="AE94" s="213"/>
      <c r="AF94" s="213"/>
      <c r="AG94" s="213" t="s">
        <v>231</v>
      </c>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row>
    <row r="95" spans="1:60" outlineLevel="2" x14ac:dyDescent="0.2">
      <c r="A95" s="220"/>
      <c r="B95" s="221"/>
      <c r="C95" s="258" t="s">
        <v>347</v>
      </c>
      <c r="D95" s="252"/>
      <c r="E95" s="253">
        <v>1.2</v>
      </c>
      <c r="F95" s="223"/>
      <c r="G95" s="223"/>
      <c r="H95" s="223"/>
      <c r="I95" s="223"/>
      <c r="J95" s="223"/>
      <c r="K95" s="223"/>
      <c r="L95" s="223"/>
      <c r="M95" s="223"/>
      <c r="N95" s="222"/>
      <c r="O95" s="222"/>
      <c r="P95" s="222"/>
      <c r="Q95" s="222"/>
      <c r="R95" s="223"/>
      <c r="S95" s="223"/>
      <c r="T95" s="223"/>
      <c r="U95" s="223"/>
      <c r="V95" s="223"/>
      <c r="W95" s="223"/>
      <c r="X95" s="223"/>
      <c r="Y95" s="223"/>
      <c r="Z95" s="213"/>
      <c r="AA95" s="213"/>
      <c r="AB95" s="213"/>
      <c r="AC95" s="213"/>
      <c r="AD95" s="213"/>
      <c r="AE95" s="213"/>
      <c r="AF95" s="213"/>
      <c r="AG95" s="213" t="s">
        <v>235</v>
      </c>
      <c r="AH95" s="213">
        <v>0</v>
      </c>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row>
    <row r="96" spans="1:60" outlineLevel="3" x14ac:dyDescent="0.2">
      <c r="A96" s="220"/>
      <c r="B96" s="221"/>
      <c r="C96" s="258" t="s">
        <v>348</v>
      </c>
      <c r="D96" s="252"/>
      <c r="E96" s="253">
        <v>1.44</v>
      </c>
      <c r="F96" s="223"/>
      <c r="G96" s="223"/>
      <c r="H96" s="223"/>
      <c r="I96" s="223"/>
      <c r="J96" s="223"/>
      <c r="K96" s="223"/>
      <c r="L96" s="223"/>
      <c r="M96" s="223"/>
      <c r="N96" s="222"/>
      <c r="O96" s="222"/>
      <c r="P96" s="222"/>
      <c r="Q96" s="222"/>
      <c r="R96" s="223"/>
      <c r="S96" s="223"/>
      <c r="T96" s="223"/>
      <c r="U96" s="223"/>
      <c r="V96" s="223"/>
      <c r="W96" s="223"/>
      <c r="X96" s="223"/>
      <c r="Y96" s="223"/>
      <c r="Z96" s="213"/>
      <c r="AA96" s="213"/>
      <c r="AB96" s="213"/>
      <c r="AC96" s="213"/>
      <c r="AD96" s="213"/>
      <c r="AE96" s="213"/>
      <c r="AF96" s="213"/>
      <c r="AG96" s="213" t="s">
        <v>235</v>
      </c>
      <c r="AH96" s="213">
        <v>0</v>
      </c>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row>
    <row r="97" spans="1:60" outlineLevel="1" x14ac:dyDescent="0.2">
      <c r="A97" s="232">
        <v>29</v>
      </c>
      <c r="B97" s="233" t="s">
        <v>349</v>
      </c>
      <c r="C97" s="248" t="s">
        <v>350</v>
      </c>
      <c r="D97" s="234" t="s">
        <v>254</v>
      </c>
      <c r="E97" s="235">
        <v>40</v>
      </c>
      <c r="F97" s="236"/>
      <c r="G97" s="237">
        <f>ROUND(E97*F97,2)</f>
        <v>0</v>
      </c>
      <c r="H97" s="236"/>
      <c r="I97" s="237">
        <f>ROUND(E97*H97,2)</f>
        <v>0</v>
      </c>
      <c r="J97" s="236"/>
      <c r="K97" s="237">
        <f>ROUND(E97*J97,2)</f>
        <v>0</v>
      </c>
      <c r="L97" s="237">
        <v>21</v>
      </c>
      <c r="M97" s="237">
        <f>G97*(1+L97/100)</f>
        <v>0</v>
      </c>
      <c r="N97" s="235">
        <v>4.8999999999999998E-4</v>
      </c>
      <c r="O97" s="235">
        <f>ROUND(E97*N97,2)</f>
        <v>0.02</v>
      </c>
      <c r="P97" s="235">
        <v>6.0000000000000001E-3</v>
      </c>
      <c r="Q97" s="235">
        <f>ROUND(E97*P97,2)</f>
        <v>0.24</v>
      </c>
      <c r="R97" s="237" t="s">
        <v>324</v>
      </c>
      <c r="S97" s="237" t="s">
        <v>209</v>
      </c>
      <c r="T97" s="238" t="s">
        <v>209</v>
      </c>
      <c r="U97" s="223">
        <v>0.27400000000000002</v>
      </c>
      <c r="V97" s="223">
        <f>ROUND(E97*U97,2)</f>
        <v>10.96</v>
      </c>
      <c r="W97" s="223"/>
      <c r="X97" s="223" t="s">
        <v>230</v>
      </c>
      <c r="Y97" s="223" t="s">
        <v>211</v>
      </c>
      <c r="Z97" s="213"/>
      <c r="AA97" s="213"/>
      <c r="AB97" s="213"/>
      <c r="AC97" s="213"/>
      <c r="AD97" s="213"/>
      <c r="AE97" s="213"/>
      <c r="AF97" s="213"/>
      <c r="AG97" s="213" t="s">
        <v>231</v>
      </c>
      <c r="AH97" s="213"/>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row>
    <row r="98" spans="1:60" outlineLevel="2" x14ac:dyDescent="0.2">
      <c r="A98" s="220"/>
      <c r="B98" s="221"/>
      <c r="C98" s="258" t="s">
        <v>351</v>
      </c>
      <c r="D98" s="252"/>
      <c r="E98" s="253">
        <v>40</v>
      </c>
      <c r="F98" s="223"/>
      <c r="G98" s="223"/>
      <c r="H98" s="223"/>
      <c r="I98" s="223"/>
      <c r="J98" s="223"/>
      <c r="K98" s="223"/>
      <c r="L98" s="223"/>
      <c r="M98" s="223"/>
      <c r="N98" s="222"/>
      <c r="O98" s="222"/>
      <c r="P98" s="222"/>
      <c r="Q98" s="222"/>
      <c r="R98" s="223"/>
      <c r="S98" s="223"/>
      <c r="T98" s="223"/>
      <c r="U98" s="223"/>
      <c r="V98" s="223"/>
      <c r="W98" s="223"/>
      <c r="X98" s="223"/>
      <c r="Y98" s="223"/>
      <c r="Z98" s="213"/>
      <c r="AA98" s="213"/>
      <c r="AB98" s="213"/>
      <c r="AC98" s="213"/>
      <c r="AD98" s="213"/>
      <c r="AE98" s="213"/>
      <c r="AF98" s="213"/>
      <c r="AG98" s="213" t="s">
        <v>235</v>
      </c>
      <c r="AH98" s="213">
        <v>0</v>
      </c>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row>
    <row r="99" spans="1:60" outlineLevel="1" x14ac:dyDescent="0.2">
      <c r="A99" s="232">
        <v>30</v>
      </c>
      <c r="B99" s="233" t="s">
        <v>352</v>
      </c>
      <c r="C99" s="248" t="s">
        <v>353</v>
      </c>
      <c r="D99" s="234" t="s">
        <v>254</v>
      </c>
      <c r="E99" s="235">
        <v>7</v>
      </c>
      <c r="F99" s="236"/>
      <c r="G99" s="237">
        <f>ROUND(E99*F99,2)</f>
        <v>0</v>
      </c>
      <c r="H99" s="236"/>
      <c r="I99" s="237">
        <f>ROUND(E99*H99,2)</f>
        <v>0</v>
      </c>
      <c r="J99" s="236"/>
      <c r="K99" s="237">
        <f>ROUND(E99*J99,2)</f>
        <v>0</v>
      </c>
      <c r="L99" s="237">
        <v>21</v>
      </c>
      <c r="M99" s="237">
        <f>G99*(1+L99/100)</f>
        <v>0</v>
      </c>
      <c r="N99" s="235">
        <v>4.8999999999999998E-4</v>
      </c>
      <c r="O99" s="235">
        <f>ROUND(E99*N99,2)</f>
        <v>0</v>
      </c>
      <c r="P99" s="235">
        <v>8.9999999999999993E-3</v>
      </c>
      <c r="Q99" s="235">
        <f>ROUND(E99*P99,2)</f>
        <v>0.06</v>
      </c>
      <c r="R99" s="237" t="s">
        <v>324</v>
      </c>
      <c r="S99" s="237" t="s">
        <v>209</v>
      </c>
      <c r="T99" s="238" t="s">
        <v>209</v>
      </c>
      <c r="U99" s="223">
        <v>0.30099999999999999</v>
      </c>
      <c r="V99" s="223">
        <f>ROUND(E99*U99,2)</f>
        <v>2.11</v>
      </c>
      <c r="W99" s="223"/>
      <c r="X99" s="223" t="s">
        <v>230</v>
      </c>
      <c r="Y99" s="223" t="s">
        <v>211</v>
      </c>
      <c r="Z99" s="213"/>
      <c r="AA99" s="213"/>
      <c r="AB99" s="213"/>
      <c r="AC99" s="213"/>
      <c r="AD99" s="213"/>
      <c r="AE99" s="213"/>
      <c r="AF99" s="213"/>
      <c r="AG99" s="213" t="s">
        <v>231</v>
      </c>
      <c r="AH99" s="213"/>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row>
    <row r="100" spans="1:60" outlineLevel="2" x14ac:dyDescent="0.2">
      <c r="A100" s="220"/>
      <c r="B100" s="221"/>
      <c r="C100" s="258" t="s">
        <v>354</v>
      </c>
      <c r="D100" s="252"/>
      <c r="E100" s="253">
        <v>7</v>
      </c>
      <c r="F100" s="223"/>
      <c r="G100" s="223"/>
      <c r="H100" s="223"/>
      <c r="I100" s="223"/>
      <c r="J100" s="223"/>
      <c r="K100" s="223"/>
      <c r="L100" s="223"/>
      <c r="M100" s="223"/>
      <c r="N100" s="222"/>
      <c r="O100" s="222"/>
      <c r="P100" s="222"/>
      <c r="Q100" s="222"/>
      <c r="R100" s="223"/>
      <c r="S100" s="223"/>
      <c r="T100" s="223"/>
      <c r="U100" s="223"/>
      <c r="V100" s="223"/>
      <c r="W100" s="223"/>
      <c r="X100" s="223"/>
      <c r="Y100" s="223"/>
      <c r="Z100" s="213"/>
      <c r="AA100" s="213"/>
      <c r="AB100" s="213"/>
      <c r="AC100" s="213"/>
      <c r="AD100" s="213"/>
      <c r="AE100" s="213"/>
      <c r="AF100" s="213"/>
      <c r="AG100" s="213" t="s">
        <v>235</v>
      </c>
      <c r="AH100" s="213">
        <v>0</v>
      </c>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row>
    <row r="101" spans="1:60" ht="22.5" outlineLevel="1" x14ac:dyDescent="0.2">
      <c r="A101" s="232">
        <v>31</v>
      </c>
      <c r="B101" s="233" t="s">
        <v>355</v>
      </c>
      <c r="C101" s="248" t="s">
        <v>356</v>
      </c>
      <c r="D101" s="234" t="s">
        <v>254</v>
      </c>
      <c r="E101" s="235">
        <v>9.15</v>
      </c>
      <c r="F101" s="236"/>
      <c r="G101" s="237">
        <f>ROUND(E101*F101,2)</f>
        <v>0</v>
      </c>
      <c r="H101" s="236"/>
      <c r="I101" s="237">
        <f>ROUND(E101*H101,2)</f>
        <v>0</v>
      </c>
      <c r="J101" s="236"/>
      <c r="K101" s="237">
        <f>ROUND(E101*J101,2)</f>
        <v>0</v>
      </c>
      <c r="L101" s="237">
        <v>21</v>
      </c>
      <c r="M101" s="237">
        <f>G101*(1+L101/100)</f>
        <v>0</v>
      </c>
      <c r="N101" s="235">
        <v>4.8999999999999998E-4</v>
      </c>
      <c r="O101" s="235">
        <f>ROUND(E101*N101,2)</f>
        <v>0</v>
      </c>
      <c r="P101" s="235">
        <v>8.1000000000000003E-2</v>
      </c>
      <c r="Q101" s="235">
        <f>ROUND(E101*P101,2)</f>
        <v>0.74</v>
      </c>
      <c r="R101" s="237" t="s">
        <v>324</v>
      </c>
      <c r="S101" s="237" t="s">
        <v>209</v>
      </c>
      <c r="T101" s="238" t="s">
        <v>209</v>
      </c>
      <c r="U101" s="223">
        <v>1.042</v>
      </c>
      <c r="V101" s="223">
        <f>ROUND(E101*U101,2)</f>
        <v>9.5299999999999994</v>
      </c>
      <c r="W101" s="223"/>
      <c r="X101" s="223" t="s">
        <v>230</v>
      </c>
      <c r="Y101" s="223" t="s">
        <v>211</v>
      </c>
      <c r="Z101" s="213"/>
      <c r="AA101" s="213"/>
      <c r="AB101" s="213"/>
      <c r="AC101" s="213"/>
      <c r="AD101" s="213"/>
      <c r="AE101" s="213"/>
      <c r="AF101" s="213"/>
      <c r="AG101" s="213" t="s">
        <v>231</v>
      </c>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row>
    <row r="102" spans="1:60" outlineLevel="2" x14ac:dyDescent="0.2">
      <c r="A102" s="220"/>
      <c r="B102" s="221"/>
      <c r="C102" s="258" t="s">
        <v>357</v>
      </c>
      <c r="D102" s="252"/>
      <c r="E102" s="253">
        <v>9.15</v>
      </c>
      <c r="F102" s="223"/>
      <c r="G102" s="223"/>
      <c r="H102" s="223"/>
      <c r="I102" s="223"/>
      <c r="J102" s="223"/>
      <c r="K102" s="223"/>
      <c r="L102" s="223"/>
      <c r="M102" s="223"/>
      <c r="N102" s="222"/>
      <c r="O102" s="222"/>
      <c r="P102" s="222"/>
      <c r="Q102" s="222"/>
      <c r="R102" s="223"/>
      <c r="S102" s="223"/>
      <c r="T102" s="223"/>
      <c r="U102" s="223"/>
      <c r="V102" s="223"/>
      <c r="W102" s="223"/>
      <c r="X102" s="223"/>
      <c r="Y102" s="223"/>
      <c r="Z102" s="213"/>
      <c r="AA102" s="213"/>
      <c r="AB102" s="213"/>
      <c r="AC102" s="213"/>
      <c r="AD102" s="213"/>
      <c r="AE102" s="213"/>
      <c r="AF102" s="213"/>
      <c r="AG102" s="213" t="s">
        <v>235</v>
      </c>
      <c r="AH102" s="213">
        <v>0</v>
      </c>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row>
    <row r="103" spans="1:60" ht="22.5" outlineLevel="1" x14ac:dyDescent="0.2">
      <c r="A103" s="232">
        <v>32</v>
      </c>
      <c r="B103" s="233" t="s">
        <v>358</v>
      </c>
      <c r="C103" s="248" t="s">
        <v>359</v>
      </c>
      <c r="D103" s="234" t="s">
        <v>254</v>
      </c>
      <c r="E103" s="235">
        <v>25.2</v>
      </c>
      <c r="F103" s="236"/>
      <c r="G103" s="237">
        <f>ROUND(E103*F103,2)</f>
        <v>0</v>
      </c>
      <c r="H103" s="236"/>
      <c r="I103" s="237">
        <f>ROUND(E103*H103,2)</f>
        <v>0</v>
      </c>
      <c r="J103" s="236"/>
      <c r="K103" s="237">
        <f>ROUND(E103*J103,2)</f>
        <v>0</v>
      </c>
      <c r="L103" s="237">
        <v>21</v>
      </c>
      <c r="M103" s="237">
        <f>G103*(1+L103/100)</f>
        <v>0</v>
      </c>
      <c r="N103" s="235">
        <v>1.805E-2</v>
      </c>
      <c r="O103" s="235">
        <f>ROUND(E103*N103,2)</f>
        <v>0.45</v>
      </c>
      <c r="P103" s="235">
        <v>0</v>
      </c>
      <c r="Q103" s="235">
        <f>ROUND(E103*P103,2)</f>
        <v>0</v>
      </c>
      <c r="R103" s="237" t="s">
        <v>324</v>
      </c>
      <c r="S103" s="237" t="s">
        <v>209</v>
      </c>
      <c r="T103" s="238" t="s">
        <v>209</v>
      </c>
      <c r="U103" s="223">
        <v>0.52</v>
      </c>
      <c r="V103" s="223">
        <f>ROUND(E103*U103,2)</f>
        <v>13.1</v>
      </c>
      <c r="W103" s="223"/>
      <c r="X103" s="223" t="s">
        <v>230</v>
      </c>
      <c r="Y103" s="223" t="s">
        <v>211</v>
      </c>
      <c r="Z103" s="213"/>
      <c r="AA103" s="213"/>
      <c r="AB103" s="213"/>
      <c r="AC103" s="213"/>
      <c r="AD103" s="213"/>
      <c r="AE103" s="213"/>
      <c r="AF103" s="213"/>
      <c r="AG103" s="213" t="s">
        <v>231</v>
      </c>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row>
    <row r="104" spans="1:60" outlineLevel="2" x14ac:dyDescent="0.2">
      <c r="A104" s="220"/>
      <c r="B104" s="221"/>
      <c r="C104" s="258" t="s">
        <v>360</v>
      </c>
      <c r="D104" s="252"/>
      <c r="E104" s="253">
        <v>11.2</v>
      </c>
      <c r="F104" s="223"/>
      <c r="G104" s="223"/>
      <c r="H104" s="223"/>
      <c r="I104" s="223"/>
      <c r="J104" s="223"/>
      <c r="K104" s="223"/>
      <c r="L104" s="223"/>
      <c r="M104" s="223"/>
      <c r="N104" s="222"/>
      <c r="O104" s="222"/>
      <c r="P104" s="222"/>
      <c r="Q104" s="222"/>
      <c r="R104" s="223"/>
      <c r="S104" s="223"/>
      <c r="T104" s="223"/>
      <c r="U104" s="223"/>
      <c r="V104" s="223"/>
      <c r="W104" s="223"/>
      <c r="X104" s="223"/>
      <c r="Y104" s="223"/>
      <c r="Z104" s="213"/>
      <c r="AA104" s="213"/>
      <c r="AB104" s="213"/>
      <c r="AC104" s="213"/>
      <c r="AD104" s="213"/>
      <c r="AE104" s="213"/>
      <c r="AF104" s="213"/>
      <c r="AG104" s="213" t="s">
        <v>235</v>
      </c>
      <c r="AH104" s="213">
        <v>0</v>
      </c>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row>
    <row r="105" spans="1:60" outlineLevel="3" x14ac:dyDescent="0.2">
      <c r="A105" s="220"/>
      <c r="B105" s="221"/>
      <c r="C105" s="258" t="s">
        <v>361</v>
      </c>
      <c r="D105" s="252"/>
      <c r="E105" s="253">
        <v>14</v>
      </c>
      <c r="F105" s="223"/>
      <c r="G105" s="223"/>
      <c r="H105" s="223"/>
      <c r="I105" s="223"/>
      <c r="J105" s="223"/>
      <c r="K105" s="223"/>
      <c r="L105" s="223"/>
      <c r="M105" s="223"/>
      <c r="N105" s="222"/>
      <c r="O105" s="222"/>
      <c r="P105" s="222"/>
      <c r="Q105" s="222"/>
      <c r="R105" s="223"/>
      <c r="S105" s="223"/>
      <c r="T105" s="223"/>
      <c r="U105" s="223"/>
      <c r="V105" s="223"/>
      <c r="W105" s="223"/>
      <c r="X105" s="223"/>
      <c r="Y105" s="223"/>
      <c r="Z105" s="213"/>
      <c r="AA105" s="213"/>
      <c r="AB105" s="213"/>
      <c r="AC105" s="213"/>
      <c r="AD105" s="213"/>
      <c r="AE105" s="213"/>
      <c r="AF105" s="213"/>
      <c r="AG105" s="213" t="s">
        <v>235</v>
      </c>
      <c r="AH105" s="213">
        <v>0</v>
      </c>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row>
    <row r="106" spans="1:60" outlineLevel="1" x14ac:dyDescent="0.2">
      <c r="A106" s="232">
        <v>33</v>
      </c>
      <c r="B106" s="233" t="s">
        <v>362</v>
      </c>
      <c r="C106" s="248" t="s">
        <v>363</v>
      </c>
      <c r="D106" s="234" t="s">
        <v>254</v>
      </c>
      <c r="E106" s="235">
        <v>3.6</v>
      </c>
      <c r="F106" s="236"/>
      <c r="G106" s="237">
        <f>ROUND(E106*F106,2)</f>
        <v>0</v>
      </c>
      <c r="H106" s="236"/>
      <c r="I106" s="237">
        <f>ROUND(E106*H106,2)</f>
        <v>0</v>
      </c>
      <c r="J106" s="236"/>
      <c r="K106" s="237">
        <f>ROUND(E106*J106,2)</f>
        <v>0</v>
      </c>
      <c r="L106" s="237">
        <v>21</v>
      </c>
      <c r="M106" s="237">
        <f>G106*(1+L106/100)</f>
        <v>0</v>
      </c>
      <c r="N106" s="235">
        <v>0</v>
      </c>
      <c r="O106" s="235">
        <f>ROUND(E106*N106,2)</f>
        <v>0</v>
      </c>
      <c r="P106" s="235">
        <v>3.6999999999999998E-2</v>
      </c>
      <c r="Q106" s="235">
        <f>ROUND(E106*P106,2)</f>
        <v>0.13</v>
      </c>
      <c r="R106" s="237" t="s">
        <v>324</v>
      </c>
      <c r="S106" s="237" t="s">
        <v>209</v>
      </c>
      <c r="T106" s="238" t="s">
        <v>209</v>
      </c>
      <c r="U106" s="223">
        <v>0.55000000000000004</v>
      </c>
      <c r="V106" s="223">
        <f>ROUND(E106*U106,2)</f>
        <v>1.98</v>
      </c>
      <c r="W106" s="223"/>
      <c r="X106" s="223" t="s">
        <v>230</v>
      </c>
      <c r="Y106" s="223" t="s">
        <v>211</v>
      </c>
      <c r="Z106" s="213"/>
      <c r="AA106" s="213"/>
      <c r="AB106" s="213"/>
      <c r="AC106" s="213"/>
      <c r="AD106" s="213"/>
      <c r="AE106" s="213"/>
      <c r="AF106" s="213"/>
      <c r="AG106" s="213" t="s">
        <v>231</v>
      </c>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row>
    <row r="107" spans="1:60" outlineLevel="2" x14ac:dyDescent="0.2">
      <c r="A107" s="220"/>
      <c r="B107" s="221"/>
      <c r="C107" s="258" t="s">
        <v>364</v>
      </c>
      <c r="D107" s="252"/>
      <c r="E107" s="253">
        <v>3.6</v>
      </c>
      <c r="F107" s="223"/>
      <c r="G107" s="223"/>
      <c r="H107" s="223"/>
      <c r="I107" s="223"/>
      <c r="J107" s="223"/>
      <c r="K107" s="223"/>
      <c r="L107" s="223"/>
      <c r="M107" s="223"/>
      <c r="N107" s="222"/>
      <c r="O107" s="222"/>
      <c r="P107" s="222"/>
      <c r="Q107" s="222"/>
      <c r="R107" s="223"/>
      <c r="S107" s="223"/>
      <c r="T107" s="223"/>
      <c r="U107" s="223"/>
      <c r="V107" s="223"/>
      <c r="W107" s="223"/>
      <c r="X107" s="223"/>
      <c r="Y107" s="223"/>
      <c r="Z107" s="213"/>
      <c r="AA107" s="213"/>
      <c r="AB107" s="213"/>
      <c r="AC107" s="213"/>
      <c r="AD107" s="213"/>
      <c r="AE107" s="213"/>
      <c r="AF107" s="213"/>
      <c r="AG107" s="213" t="s">
        <v>235</v>
      </c>
      <c r="AH107" s="213">
        <v>0</v>
      </c>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row>
    <row r="108" spans="1:60" x14ac:dyDescent="0.2">
      <c r="A108" s="225" t="s">
        <v>204</v>
      </c>
      <c r="B108" s="226" t="s">
        <v>142</v>
      </c>
      <c r="C108" s="246" t="s">
        <v>143</v>
      </c>
      <c r="D108" s="227"/>
      <c r="E108" s="228"/>
      <c r="F108" s="229"/>
      <c r="G108" s="229">
        <f>SUMIF(AG109:AG113,"&lt;&gt;NOR",G109:G113)</f>
        <v>0</v>
      </c>
      <c r="H108" s="229"/>
      <c r="I108" s="229">
        <f>SUM(I109:I113)</f>
        <v>0</v>
      </c>
      <c r="J108" s="229"/>
      <c r="K108" s="229">
        <f>SUM(K109:K113)</f>
        <v>0</v>
      </c>
      <c r="L108" s="229"/>
      <c r="M108" s="229">
        <f>SUM(M109:M113)</f>
        <v>0</v>
      </c>
      <c r="N108" s="228"/>
      <c r="O108" s="228">
        <f>SUM(O109:O113)</f>
        <v>0</v>
      </c>
      <c r="P108" s="228"/>
      <c r="Q108" s="228">
        <f>SUM(Q109:Q113)</f>
        <v>0</v>
      </c>
      <c r="R108" s="229"/>
      <c r="S108" s="229"/>
      <c r="T108" s="230"/>
      <c r="U108" s="224"/>
      <c r="V108" s="224">
        <f>SUM(V109:V113)</f>
        <v>11.34</v>
      </c>
      <c r="W108" s="224"/>
      <c r="X108" s="224"/>
      <c r="Y108" s="224"/>
      <c r="AG108" t="s">
        <v>205</v>
      </c>
    </row>
    <row r="109" spans="1:60" ht="22.5" outlineLevel="1" x14ac:dyDescent="0.2">
      <c r="A109" s="232">
        <v>34</v>
      </c>
      <c r="B109" s="233" t="s">
        <v>365</v>
      </c>
      <c r="C109" s="248" t="s">
        <v>366</v>
      </c>
      <c r="D109" s="234" t="s">
        <v>284</v>
      </c>
      <c r="E109" s="235">
        <v>5.9944199999999999</v>
      </c>
      <c r="F109" s="236"/>
      <c r="G109" s="237">
        <f>ROUND(E109*F109,2)</f>
        <v>0</v>
      </c>
      <c r="H109" s="236"/>
      <c r="I109" s="237">
        <f>ROUND(E109*H109,2)</f>
        <v>0</v>
      </c>
      <c r="J109" s="236"/>
      <c r="K109" s="237">
        <f>ROUND(E109*J109,2)</f>
        <v>0</v>
      </c>
      <c r="L109" s="237">
        <v>21</v>
      </c>
      <c r="M109" s="237">
        <f>G109*(1+L109/100)</f>
        <v>0</v>
      </c>
      <c r="N109" s="235">
        <v>0</v>
      </c>
      <c r="O109" s="235">
        <f>ROUND(E109*N109,2)</f>
        <v>0</v>
      </c>
      <c r="P109" s="235">
        <v>0</v>
      </c>
      <c r="Q109" s="235">
        <f>ROUND(E109*P109,2)</f>
        <v>0</v>
      </c>
      <c r="R109" s="237" t="s">
        <v>229</v>
      </c>
      <c r="S109" s="237" t="s">
        <v>209</v>
      </c>
      <c r="T109" s="238" t="s">
        <v>209</v>
      </c>
      <c r="U109" s="223">
        <v>1.8919999999999999</v>
      </c>
      <c r="V109" s="223">
        <f>ROUND(E109*U109,2)</f>
        <v>11.34</v>
      </c>
      <c r="W109" s="223"/>
      <c r="X109" s="223" t="s">
        <v>367</v>
      </c>
      <c r="Y109" s="223" t="s">
        <v>211</v>
      </c>
      <c r="Z109" s="213"/>
      <c r="AA109" s="213"/>
      <c r="AB109" s="213"/>
      <c r="AC109" s="213"/>
      <c r="AD109" s="213"/>
      <c r="AE109" s="213"/>
      <c r="AF109" s="213"/>
      <c r="AG109" s="213" t="s">
        <v>368</v>
      </c>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row>
    <row r="110" spans="1:60" outlineLevel="2" x14ac:dyDescent="0.2">
      <c r="A110" s="220"/>
      <c r="B110" s="221"/>
      <c r="C110" s="257" t="s">
        <v>369</v>
      </c>
      <c r="D110" s="254"/>
      <c r="E110" s="254"/>
      <c r="F110" s="254"/>
      <c r="G110" s="254"/>
      <c r="H110" s="223"/>
      <c r="I110" s="223"/>
      <c r="J110" s="223"/>
      <c r="K110" s="223"/>
      <c r="L110" s="223"/>
      <c r="M110" s="223"/>
      <c r="N110" s="222"/>
      <c r="O110" s="222"/>
      <c r="P110" s="222"/>
      <c r="Q110" s="222"/>
      <c r="R110" s="223"/>
      <c r="S110" s="223"/>
      <c r="T110" s="223"/>
      <c r="U110" s="223"/>
      <c r="V110" s="223"/>
      <c r="W110" s="223"/>
      <c r="X110" s="223"/>
      <c r="Y110" s="223"/>
      <c r="Z110" s="213"/>
      <c r="AA110" s="213"/>
      <c r="AB110" s="213"/>
      <c r="AC110" s="213"/>
      <c r="AD110" s="213"/>
      <c r="AE110" s="213"/>
      <c r="AF110" s="213"/>
      <c r="AG110" s="213" t="s">
        <v>233</v>
      </c>
      <c r="AH110" s="213"/>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row>
    <row r="111" spans="1:60" outlineLevel="2" x14ac:dyDescent="0.2">
      <c r="A111" s="220"/>
      <c r="B111" s="221"/>
      <c r="C111" s="258" t="s">
        <v>370</v>
      </c>
      <c r="D111" s="252"/>
      <c r="E111" s="253"/>
      <c r="F111" s="223"/>
      <c r="G111" s="223"/>
      <c r="H111" s="223"/>
      <c r="I111" s="223"/>
      <c r="J111" s="223"/>
      <c r="K111" s="223"/>
      <c r="L111" s="223"/>
      <c r="M111" s="223"/>
      <c r="N111" s="222"/>
      <c r="O111" s="222"/>
      <c r="P111" s="222"/>
      <c r="Q111" s="222"/>
      <c r="R111" s="223"/>
      <c r="S111" s="223"/>
      <c r="T111" s="223"/>
      <c r="U111" s="223"/>
      <c r="V111" s="223"/>
      <c r="W111" s="223"/>
      <c r="X111" s="223"/>
      <c r="Y111" s="223"/>
      <c r="Z111" s="213"/>
      <c r="AA111" s="213"/>
      <c r="AB111" s="213"/>
      <c r="AC111" s="213"/>
      <c r="AD111" s="213"/>
      <c r="AE111" s="213"/>
      <c r="AF111" s="213"/>
      <c r="AG111" s="213" t="s">
        <v>235</v>
      </c>
      <c r="AH111" s="213">
        <v>0</v>
      </c>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row>
    <row r="112" spans="1:60" outlineLevel="3" x14ac:dyDescent="0.2">
      <c r="A112" s="220"/>
      <c r="B112" s="221"/>
      <c r="C112" s="258" t="s">
        <v>371</v>
      </c>
      <c r="D112" s="252"/>
      <c r="E112" s="253"/>
      <c r="F112" s="223"/>
      <c r="G112" s="223"/>
      <c r="H112" s="223"/>
      <c r="I112" s="223"/>
      <c r="J112" s="223"/>
      <c r="K112" s="223"/>
      <c r="L112" s="223"/>
      <c r="M112" s="223"/>
      <c r="N112" s="222"/>
      <c r="O112" s="222"/>
      <c r="P112" s="222"/>
      <c r="Q112" s="222"/>
      <c r="R112" s="223"/>
      <c r="S112" s="223"/>
      <c r="T112" s="223"/>
      <c r="U112" s="223"/>
      <c r="V112" s="223"/>
      <c r="W112" s="223"/>
      <c r="X112" s="223"/>
      <c r="Y112" s="223"/>
      <c r="Z112" s="213"/>
      <c r="AA112" s="213"/>
      <c r="AB112" s="213"/>
      <c r="AC112" s="213"/>
      <c r="AD112" s="213"/>
      <c r="AE112" s="213"/>
      <c r="AF112" s="213"/>
      <c r="AG112" s="213" t="s">
        <v>235</v>
      </c>
      <c r="AH112" s="213">
        <v>0</v>
      </c>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row>
    <row r="113" spans="1:60" outlineLevel="3" x14ac:dyDescent="0.2">
      <c r="A113" s="220"/>
      <c r="B113" s="221"/>
      <c r="C113" s="258" t="s">
        <v>372</v>
      </c>
      <c r="D113" s="252"/>
      <c r="E113" s="253">
        <v>5.9944199999999999</v>
      </c>
      <c r="F113" s="223"/>
      <c r="G113" s="223"/>
      <c r="H113" s="223"/>
      <c r="I113" s="223"/>
      <c r="J113" s="223"/>
      <c r="K113" s="223"/>
      <c r="L113" s="223"/>
      <c r="M113" s="223"/>
      <c r="N113" s="222"/>
      <c r="O113" s="222"/>
      <c r="P113" s="222"/>
      <c r="Q113" s="222"/>
      <c r="R113" s="223"/>
      <c r="S113" s="223"/>
      <c r="T113" s="223"/>
      <c r="U113" s="223"/>
      <c r="V113" s="223"/>
      <c r="W113" s="223"/>
      <c r="X113" s="223"/>
      <c r="Y113" s="223"/>
      <c r="Z113" s="213"/>
      <c r="AA113" s="213"/>
      <c r="AB113" s="213"/>
      <c r="AC113" s="213"/>
      <c r="AD113" s="213"/>
      <c r="AE113" s="213"/>
      <c r="AF113" s="213"/>
      <c r="AG113" s="213" t="s">
        <v>235</v>
      </c>
      <c r="AH113" s="213">
        <v>0</v>
      </c>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row>
    <row r="114" spans="1:60" x14ac:dyDescent="0.2">
      <c r="A114" s="225" t="s">
        <v>204</v>
      </c>
      <c r="B114" s="226" t="s">
        <v>144</v>
      </c>
      <c r="C114" s="246" t="s">
        <v>145</v>
      </c>
      <c r="D114" s="227"/>
      <c r="E114" s="228"/>
      <c r="F114" s="229"/>
      <c r="G114" s="229">
        <f>SUMIF(AG115:AG134,"&lt;&gt;NOR",G115:G134)</f>
        <v>0</v>
      </c>
      <c r="H114" s="229"/>
      <c r="I114" s="229">
        <f>SUM(I115:I134)</f>
        <v>0</v>
      </c>
      <c r="J114" s="229"/>
      <c r="K114" s="229">
        <f>SUM(K115:K134)</f>
        <v>0</v>
      </c>
      <c r="L114" s="229"/>
      <c r="M114" s="229">
        <f>SUM(M115:M134)</f>
        <v>0</v>
      </c>
      <c r="N114" s="228"/>
      <c r="O114" s="228">
        <f>SUM(O115:O134)</f>
        <v>0.04</v>
      </c>
      <c r="P114" s="228"/>
      <c r="Q114" s="228">
        <f>SUM(Q115:Q134)</f>
        <v>0.09</v>
      </c>
      <c r="R114" s="229"/>
      <c r="S114" s="229"/>
      <c r="T114" s="230"/>
      <c r="U114" s="224"/>
      <c r="V114" s="224">
        <f>SUM(V115:V134)</f>
        <v>10.290000000000001</v>
      </c>
      <c r="W114" s="224"/>
      <c r="X114" s="224"/>
      <c r="Y114" s="224"/>
      <c r="AG114" t="s">
        <v>205</v>
      </c>
    </row>
    <row r="115" spans="1:60" ht="22.5" outlineLevel="1" x14ac:dyDescent="0.2">
      <c r="A115" s="232">
        <v>35</v>
      </c>
      <c r="B115" s="233" t="s">
        <v>373</v>
      </c>
      <c r="C115" s="248" t="s">
        <v>374</v>
      </c>
      <c r="D115" s="234" t="s">
        <v>239</v>
      </c>
      <c r="E115" s="235">
        <v>15.7</v>
      </c>
      <c r="F115" s="236"/>
      <c r="G115" s="237">
        <f>ROUND(E115*F115,2)</f>
        <v>0</v>
      </c>
      <c r="H115" s="236"/>
      <c r="I115" s="237">
        <f>ROUND(E115*H115,2)</f>
        <v>0</v>
      </c>
      <c r="J115" s="236"/>
      <c r="K115" s="237">
        <f>ROUND(E115*J115,2)</f>
        <v>0</v>
      </c>
      <c r="L115" s="237">
        <v>21</v>
      </c>
      <c r="M115" s="237">
        <f>G115*(1+L115/100)</f>
        <v>0</v>
      </c>
      <c r="N115" s="235">
        <v>0</v>
      </c>
      <c r="O115" s="235">
        <f>ROUND(E115*N115,2)</f>
        <v>0</v>
      </c>
      <c r="P115" s="235">
        <v>6.0000000000000001E-3</v>
      </c>
      <c r="Q115" s="235">
        <f>ROUND(E115*P115,2)</f>
        <v>0.09</v>
      </c>
      <c r="R115" s="237" t="s">
        <v>375</v>
      </c>
      <c r="S115" s="237" t="s">
        <v>209</v>
      </c>
      <c r="T115" s="238" t="s">
        <v>209</v>
      </c>
      <c r="U115" s="223">
        <v>5.1999999999999998E-2</v>
      </c>
      <c r="V115" s="223">
        <f>ROUND(E115*U115,2)</f>
        <v>0.82</v>
      </c>
      <c r="W115" s="223"/>
      <c r="X115" s="223" t="s">
        <v>230</v>
      </c>
      <c r="Y115" s="223" t="s">
        <v>211</v>
      </c>
      <c r="Z115" s="213"/>
      <c r="AA115" s="213"/>
      <c r="AB115" s="213"/>
      <c r="AC115" s="213"/>
      <c r="AD115" s="213"/>
      <c r="AE115" s="213"/>
      <c r="AF115" s="213"/>
      <c r="AG115" s="213" t="s">
        <v>231</v>
      </c>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row>
    <row r="116" spans="1:60" outlineLevel="2" x14ac:dyDescent="0.2">
      <c r="A116" s="220"/>
      <c r="B116" s="221"/>
      <c r="C116" s="258" t="s">
        <v>376</v>
      </c>
      <c r="D116" s="252"/>
      <c r="E116" s="253">
        <v>15.7</v>
      </c>
      <c r="F116" s="223"/>
      <c r="G116" s="223"/>
      <c r="H116" s="223"/>
      <c r="I116" s="223"/>
      <c r="J116" s="223"/>
      <c r="K116" s="223"/>
      <c r="L116" s="223"/>
      <c r="M116" s="223"/>
      <c r="N116" s="222"/>
      <c r="O116" s="222"/>
      <c r="P116" s="222"/>
      <c r="Q116" s="222"/>
      <c r="R116" s="223"/>
      <c r="S116" s="223"/>
      <c r="T116" s="223"/>
      <c r="U116" s="223"/>
      <c r="V116" s="223"/>
      <c r="W116" s="223"/>
      <c r="X116" s="223"/>
      <c r="Y116" s="223"/>
      <c r="Z116" s="213"/>
      <c r="AA116" s="213"/>
      <c r="AB116" s="213"/>
      <c r="AC116" s="213"/>
      <c r="AD116" s="213"/>
      <c r="AE116" s="213"/>
      <c r="AF116" s="213"/>
      <c r="AG116" s="213" t="s">
        <v>235</v>
      </c>
      <c r="AH116" s="213">
        <v>0</v>
      </c>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row>
    <row r="117" spans="1:60" ht="22.5" outlineLevel="1" x14ac:dyDescent="0.2">
      <c r="A117" s="232">
        <v>36</v>
      </c>
      <c r="B117" s="233" t="s">
        <v>377</v>
      </c>
      <c r="C117" s="248" t="s">
        <v>378</v>
      </c>
      <c r="D117" s="234" t="s">
        <v>239</v>
      </c>
      <c r="E117" s="235">
        <v>5.6</v>
      </c>
      <c r="F117" s="236"/>
      <c r="G117" s="237">
        <f>ROUND(E117*F117,2)</f>
        <v>0</v>
      </c>
      <c r="H117" s="236"/>
      <c r="I117" s="237">
        <f>ROUND(E117*H117,2)</f>
        <v>0</v>
      </c>
      <c r="J117" s="236"/>
      <c r="K117" s="237">
        <f>ROUND(E117*J117,2)</f>
        <v>0</v>
      </c>
      <c r="L117" s="237">
        <v>21</v>
      </c>
      <c r="M117" s="237">
        <f>G117*(1+L117/100)</f>
        <v>0</v>
      </c>
      <c r="N117" s="235">
        <v>2.0500000000000002E-3</v>
      </c>
      <c r="O117" s="235">
        <f>ROUND(E117*N117,2)</f>
        <v>0.01</v>
      </c>
      <c r="P117" s="235">
        <v>0</v>
      </c>
      <c r="Q117" s="235">
        <f>ROUND(E117*P117,2)</f>
        <v>0</v>
      </c>
      <c r="R117" s="237" t="s">
        <v>375</v>
      </c>
      <c r="S117" s="237" t="s">
        <v>209</v>
      </c>
      <c r="T117" s="238" t="s">
        <v>209</v>
      </c>
      <c r="U117" s="223">
        <v>0.317</v>
      </c>
      <c r="V117" s="223">
        <f>ROUND(E117*U117,2)</f>
        <v>1.78</v>
      </c>
      <c r="W117" s="223"/>
      <c r="X117" s="223" t="s">
        <v>230</v>
      </c>
      <c r="Y117" s="223" t="s">
        <v>211</v>
      </c>
      <c r="Z117" s="213"/>
      <c r="AA117" s="213"/>
      <c r="AB117" s="213"/>
      <c r="AC117" s="213"/>
      <c r="AD117" s="213"/>
      <c r="AE117" s="213"/>
      <c r="AF117" s="213"/>
      <c r="AG117" s="213" t="s">
        <v>231</v>
      </c>
      <c r="AH117" s="213"/>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row>
    <row r="118" spans="1:60" outlineLevel="2" x14ac:dyDescent="0.2">
      <c r="A118" s="220"/>
      <c r="B118" s="221"/>
      <c r="C118" s="258" t="s">
        <v>379</v>
      </c>
      <c r="D118" s="252"/>
      <c r="E118" s="253">
        <v>5.6</v>
      </c>
      <c r="F118" s="223"/>
      <c r="G118" s="223"/>
      <c r="H118" s="223"/>
      <c r="I118" s="223"/>
      <c r="J118" s="223"/>
      <c r="K118" s="223"/>
      <c r="L118" s="223"/>
      <c r="M118" s="223"/>
      <c r="N118" s="222"/>
      <c r="O118" s="222"/>
      <c r="P118" s="222"/>
      <c r="Q118" s="222"/>
      <c r="R118" s="223"/>
      <c r="S118" s="223"/>
      <c r="T118" s="223"/>
      <c r="U118" s="223"/>
      <c r="V118" s="223"/>
      <c r="W118" s="223"/>
      <c r="X118" s="223"/>
      <c r="Y118" s="223"/>
      <c r="Z118" s="213"/>
      <c r="AA118" s="213"/>
      <c r="AB118" s="213"/>
      <c r="AC118" s="213"/>
      <c r="AD118" s="213"/>
      <c r="AE118" s="213"/>
      <c r="AF118" s="213"/>
      <c r="AG118" s="213" t="s">
        <v>235</v>
      </c>
      <c r="AH118" s="213">
        <v>0</v>
      </c>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row>
    <row r="119" spans="1:60" ht="22.5" outlineLevel="1" x14ac:dyDescent="0.2">
      <c r="A119" s="232">
        <v>37</v>
      </c>
      <c r="B119" s="233" t="s">
        <v>380</v>
      </c>
      <c r="C119" s="248" t="s">
        <v>381</v>
      </c>
      <c r="D119" s="234" t="s">
        <v>254</v>
      </c>
      <c r="E119" s="235">
        <v>7</v>
      </c>
      <c r="F119" s="236"/>
      <c r="G119" s="237">
        <f>ROUND(E119*F119,2)</f>
        <v>0</v>
      </c>
      <c r="H119" s="236"/>
      <c r="I119" s="237">
        <f>ROUND(E119*H119,2)</f>
        <v>0</v>
      </c>
      <c r="J119" s="236"/>
      <c r="K119" s="237">
        <f>ROUND(E119*J119,2)</f>
        <v>0</v>
      </c>
      <c r="L119" s="237">
        <v>21</v>
      </c>
      <c r="M119" s="237">
        <f>G119*(1+L119/100)</f>
        <v>0</v>
      </c>
      <c r="N119" s="235">
        <v>1.8400000000000001E-3</v>
      </c>
      <c r="O119" s="235">
        <f>ROUND(E119*N119,2)</f>
        <v>0.01</v>
      </c>
      <c r="P119" s="235">
        <v>0</v>
      </c>
      <c r="Q119" s="235">
        <f>ROUND(E119*P119,2)</f>
        <v>0</v>
      </c>
      <c r="R119" s="237" t="s">
        <v>375</v>
      </c>
      <c r="S119" s="237" t="s">
        <v>209</v>
      </c>
      <c r="T119" s="238" t="s">
        <v>209</v>
      </c>
      <c r="U119" s="223">
        <v>0.252</v>
      </c>
      <c r="V119" s="223">
        <f>ROUND(E119*U119,2)</f>
        <v>1.76</v>
      </c>
      <c r="W119" s="223"/>
      <c r="X119" s="223" t="s">
        <v>230</v>
      </c>
      <c r="Y119" s="223" t="s">
        <v>211</v>
      </c>
      <c r="Z119" s="213"/>
      <c r="AA119" s="213"/>
      <c r="AB119" s="213"/>
      <c r="AC119" s="213"/>
      <c r="AD119" s="213"/>
      <c r="AE119" s="213"/>
      <c r="AF119" s="213"/>
      <c r="AG119" s="213" t="s">
        <v>231</v>
      </c>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row>
    <row r="120" spans="1:60" outlineLevel="2" x14ac:dyDescent="0.2">
      <c r="A120" s="220"/>
      <c r="B120" s="221"/>
      <c r="C120" s="257" t="s">
        <v>382</v>
      </c>
      <c r="D120" s="254"/>
      <c r="E120" s="254"/>
      <c r="F120" s="254"/>
      <c r="G120" s="254"/>
      <c r="H120" s="223"/>
      <c r="I120" s="223"/>
      <c r="J120" s="223"/>
      <c r="K120" s="223"/>
      <c r="L120" s="223"/>
      <c r="M120" s="223"/>
      <c r="N120" s="222"/>
      <c r="O120" s="222"/>
      <c r="P120" s="222"/>
      <c r="Q120" s="222"/>
      <c r="R120" s="223"/>
      <c r="S120" s="223"/>
      <c r="T120" s="223"/>
      <c r="U120" s="223"/>
      <c r="V120" s="223"/>
      <c r="W120" s="223"/>
      <c r="X120" s="223"/>
      <c r="Y120" s="223"/>
      <c r="Z120" s="213"/>
      <c r="AA120" s="213"/>
      <c r="AB120" s="213"/>
      <c r="AC120" s="213"/>
      <c r="AD120" s="213"/>
      <c r="AE120" s="213"/>
      <c r="AF120" s="213"/>
      <c r="AG120" s="213" t="s">
        <v>233</v>
      </c>
      <c r="AH120" s="213"/>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row>
    <row r="121" spans="1:60" outlineLevel="2" x14ac:dyDescent="0.2">
      <c r="A121" s="220"/>
      <c r="B121" s="221"/>
      <c r="C121" s="258" t="s">
        <v>383</v>
      </c>
      <c r="D121" s="252"/>
      <c r="E121" s="253">
        <v>7</v>
      </c>
      <c r="F121" s="223"/>
      <c r="G121" s="223"/>
      <c r="H121" s="223"/>
      <c r="I121" s="223"/>
      <c r="J121" s="223"/>
      <c r="K121" s="223"/>
      <c r="L121" s="223"/>
      <c r="M121" s="223"/>
      <c r="N121" s="222"/>
      <c r="O121" s="222"/>
      <c r="P121" s="222"/>
      <c r="Q121" s="222"/>
      <c r="R121" s="223"/>
      <c r="S121" s="223"/>
      <c r="T121" s="223"/>
      <c r="U121" s="223"/>
      <c r="V121" s="223"/>
      <c r="W121" s="223"/>
      <c r="X121" s="223"/>
      <c r="Y121" s="223"/>
      <c r="Z121" s="213"/>
      <c r="AA121" s="213"/>
      <c r="AB121" s="213"/>
      <c r="AC121" s="213"/>
      <c r="AD121" s="213"/>
      <c r="AE121" s="213"/>
      <c r="AF121" s="213"/>
      <c r="AG121" s="213" t="s">
        <v>235</v>
      </c>
      <c r="AH121" s="213">
        <v>0</v>
      </c>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row>
    <row r="122" spans="1:60" ht="22.5" outlineLevel="1" x14ac:dyDescent="0.2">
      <c r="A122" s="232">
        <v>38</v>
      </c>
      <c r="B122" s="233" t="s">
        <v>384</v>
      </c>
      <c r="C122" s="248" t="s">
        <v>385</v>
      </c>
      <c r="D122" s="234" t="s">
        <v>254</v>
      </c>
      <c r="E122" s="235">
        <v>7</v>
      </c>
      <c r="F122" s="236"/>
      <c r="G122" s="237">
        <f>ROUND(E122*F122,2)</f>
        <v>0</v>
      </c>
      <c r="H122" s="236"/>
      <c r="I122" s="237">
        <f>ROUND(E122*H122,2)</f>
        <v>0</v>
      </c>
      <c r="J122" s="236"/>
      <c r="K122" s="237">
        <f>ROUND(E122*J122,2)</f>
        <v>0</v>
      </c>
      <c r="L122" s="237">
        <v>21</v>
      </c>
      <c r="M122" s="237">
        <f>G122*(1+L122/100)</f>
        <v>0</v>
      </c>
      <c r="N122" s="235">
        <v>6.6E-4</v>
      </c>
      <c r="O122" s="235">
        <f>ROUND(E122*N122,2)</f>
        <v>0</v>
      </c>
      <c r="P122" s="235">
        <v>0</v>
      </c>
      <c r="Q122" s="235">
        <f>ROUND(E122*P122,2)</f>
        <v>0</v>
      </c>
      <c r="R122" s="237" t="s">
        <v>375</v>
      </c>
      <c r="S122" s="237" t="s">
        <v>209</v>
      </c>
      <c r="T122" s="238" t="s">
        <v>209</v>
      </c>
      <c r="U122" s="223">
        <v>0.189</v>
      </c>
      <c r="V122" s="223">
        <f>ROUND(E122*U122,2)</f>
        <v>1.32</v>
      </c>
      <c r="W122" s="223"/>
      <c r="X122" s="223" t="s">
        <v>230</v>
      </c>
      <c r="Y122" s="223" t="s">
        <v>211</v>
      </c>
      <c r="Z122" s="213"/>
      <c r="AA122" s="213"/>
      <c r="AB122" s="213"/>
      <c r="AC122" s="213"/>
      <c r="AD122" s="213"/>
      <c r="AE122" s="213"/>
      <c r="AF122" s="213"/>
      <c r="AG122" s="213" t="s">
        <v>231</v>
      </c>
      <c r="AH122" s="213"/>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row>
    <row r="123" spans="1:60" outlineLevel="2" x14ac:dyDescent="0.2">
      <c r="A123" s="220"/>
      <c r="B123" s="221"/>
      <c r="C123" s="257" t="s">
        <v>382</v>
      </c>
      <c r="D123" s="254"/>
      <c r="E123" s="254"/>
      <c r="F123" s="254"/>
      <c r="G123" s="254"/>
      <c r="H123" s="223"/>
      <c r="I123" s="223"/>
      <c r="J123" s="223"/>
      <c r="K123" s="223"/>
      <c r="L123" s="223"/>
      <c r="M123" s="223"/>
      <c r="N123" s="222"/>
      <c r="O123" s="222"/>
      <c r="P123" s="222"/>
      <c r="Q123" s="222"/>
      <c r="R123" s="223"/>
      <c r="S123" s="223"/>
      <c r="T123" s="223"/>
      <c r="U123" s="223"/>
      <c r="V123" s="223"/>
      <c r="W123" s="223"/>
      <c r="X123" s="223"/>
      <c r="Y123" s="223"/>
      <c r="Z123" s="213"/>
      <c r="AA123" s="213"/>
      <c r="AB123" s="213"/>
      <c r="AC123" s="213"/>
      <c r="AD123" s="213"/>
      <c r="AE123" s="213"/>
      <c r="AF123" s="213"/>
      <c r="AG123" s="213" t="s">
        <v>233</v>
      </c>
      <c r="AH123" s="213"/>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row>
    <row r="124" spans="1:60" outlineLevel="2" x14ac:dyDescent="0.2">
      <c r="A124" s="220"/>
      <c r="B124" s="221"/>
      <c r="C124" s="258" t="s">
        <v>386</v>
      </c>
      <c r="D124" s="252"/>
      <c r="E124" s="253">
        <v>7</v>
      </c>
      <c r="F124" s="223"/>
      <c r="G124" s="223"/>
      <c r="H124" s="223"/>
      <c r="I124" s="223"/>
      <c r="J124" s="223"/>
      <c r="K124" s="223"/>
      <c r="L124" s="223"/>
      <c r="M124" s="223"/>
      <c r="N124" s="222"/>
      <c r="O124" s="222"/>
      <c r="P124" s="222"/>
      <c r="Q124" s="222"/>
      <c r="R124" s="223"/>
      <c r="S124" s="223"/>
      <c r="T124" s="223"/>
      <c r="U124" s="223"/>
      <c r="V124" s="223"/>
      <c r="W124" s="223"/>
      <c r="X124" s="223"/>
      <c r="Y124" s="223"/>
      <c r="Z124" s="213"/>
      <c r="AA124" s="213"/>
      <c r="AB124" s="213"/>
      <c r="AC124" s="213"/>
      <c r="AD124" s="213"/>
      <c r="AE124" s="213"/>
      <c r="AF124" s="213"/>
      <c r="AG124" s="213" t="s">
        <v>235</v>
      </c>
      <c r="AH124" s="213">
        <v>0</v>
      </c>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row>
    <row r="125" spans="1:60" ht="22.5" outlineLevel="1" x14ac:dyDescent="0.2">
      <c r="A125" s="232">
        <v>39</v>
      </c>
      <c r="B125" s="233" t="s">
        <v>387</v>
      </c>
      <c r="C125" s="248" t="s">
        <v>388</v>
      </c>
      <c r="D125" s="234" t="s">
        <v>254</v>
      </c>
      <c r="E125" s="235">
        <v>21</v>
      </c>
      <c r="F125" s="236"/>
      <c r="G125" s="237">
        <f>ROUND(E125*F125,2)</f>
        <v>0</v>
      </c>
      <c r="H125" s="236"/>
      <c r="I125" s="237">
        <f>ROUND(E125*H125,2)</f>
        <v>0</v>
      </c>
      <c r="J125" s="236"/>
      <c r="K125" s="237">
        <f>ROUND(E125*J125,2)</f>
        <v>0</v>
      </c>
      <c r="L125" s="237">
        <v>21</v>
      </c>
      <c r="M125" s="237">
        <f>G125*(1+L125/100)</f>
        <v>0</v>
      </c>
      <c r="N125" s="235">
        <v>7.6000000000000004E-4</v>
      </c>
      <c r="O125" s="235">
        <f>ROUND(E125*N125,2)</f>
        <v>0.02</v>
      </c>
      <c r="P125" s="235">
        <v>0</v>
      </c>
      <c r="Q125" s="235">
        <f>ROUND(E125*P125,2)</f>
        <v>0</v>
      </c>
      <c r="R125" s="237" t="s">
        <v>375</v>
      </c>
      <c r="S125" s="237" t="s">
        <v>209</v>
      </c>
      <c r="T125" s="238" t="s">
        <v>209</v>
      </c>
      <c r="U125" s="223">
        <v>0.189</v>
      </c>
      <c r="V125" s="223">
        <f>ROUND(E125*U125,2)</f>
        <v>3.97</v>
      </c>
      <c r="W125" s="223"/>
      <c r="X125" s="223" t="s">
        <v>230</v>
      </c>
      <c r="Y125" s="223" t="s">
        <v>211</v>
      </c>
      <c r="Z125" s="213"/>
      <c r="AA125" s="213"/>
      <c r="AB125" s="213"/>
      <c r="AC125" s="213"/>
      <c r="AD125" s="213"/>
      <c r="AE125" s="213"/>
      <c r="AF125" s="213"/>
      <c r="AG125" s="213" t="s">
        <v>231</v>
      </c>
      <c r="AH125" s="213"/>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row>
    <row r="126" spans="1:60" outlineLevel="2" x14ac:dyDescent="0.2">
      <c r="A126" s="220"/>
      <c r="B126" s="221"/>
      <c r="C126" s="257" t="s">
        <v>382</v>
      </c>
      <c r="D126" s="254"/>
      <c r="E126" s="254"/>
      <c r="F126" s="254"/>
      <c r="G126" s="254"/>
      <c r="H126" s="223"/>
      <c r="I126" s="223"/>
      <c r="J126" s="223"/>
      <c r="K126" s="223"/>
      <c r="L126" s="223"/>
      <c r="M126" s="223"/>
      <c r="N126" s="222"/>
      <c r="O126" s="222"/>
      <c r="P126" s="222"/>
      <c r="Q126" s="222"/>
      <c r="R126" s="223"/>
      <c r="S126" s="223"/>
      <c r="T126" s="223"/>
      <c r="U126" s="223"/>
      <c r="V126" s="223"/>
      <c r="W126" s="223"/>
      <c r="X126" s="223"/>
      <c r="Y126" s="223"/>
      <c r="Z126" s="213"/>
      <c r="AA126" s="213"/>
      <c r="AB126" s="213"/>
      <c r="AC126" s="213"/>
      <c r="AD126" s="213"/>
      <c r="AE126" s="213"/>
      <c r="AF126" s="213"/>
      <c r="AG126" s="213" t="s">
        <v>233</v>
      </c>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row>
    <row r="127" spans="1:60" outlineLevel="2" x14ac:dyDescent="0.2">
      <c r="A127" s="220"/>
      <c r="B127" s="221"/>
      <c r="C127" s="258" t="s">
        <v>389</v>
      </c>
      <c r="D127" s="252"/>
      <c r="E127" s="253">
        <v>21</v>
      </c>
      <c r="F127" s="223"/>
      <c r="G127" s="223"/>
      <c r="H127" s="223"/>
      <c r="I127" s="223"/>
      <c r="J127" s="223"/>
      <c r="K127" s="223"/>
      <c r="L127" s="223"/>
      <c r="M127" s="223"/>
      <c r="N127" s="222"/>
      <c r="O127" s="222"/>
      <c r="P127" s="222"/>
      <c r="Q127" s="222"/>
      <c r="R127" s="223"/>
      <c r="S127" s="223"/>
      <c r="T127" s="223"/>
      <c r="U127" s="223"/>
      <c r="V127" s="223"/>
      <c r="W127" s="223"/>
      <c r="X127" s="223"/>
      <c r="Y127" s="223"/>
      <c r="Z127" s="213"/>
      <c r="AA127" s="213"/>
      <c r="AB127" s="213"/>
      <c r="AC127" s="213"/>
      <c r="AD127" s="213"/>
      <c r="AE127" s="213"/>
      <c r="AF127" s="213"/>
      <c r="AG127" s="213" t="s">
        <v>235</v>
      </c>
      <c r="AH127" s="213">
        <v>0</v>
      </c>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row>
    <row r="128" spans="1:60" ht="22.5" outlineLevel="1" x14ac:dyDescent="0.2">
      <c r="A128" s="232">
        <v>40</v>
      </c>
      <c r="B128" s="233" t="s">
        <v>390</v>
      </c>
      <c r="C128" s="248" t="s">
        <v>391</v>
      </c>
      <c r="D128" s="234" t="s">
        <v>239</v>
      </c>
      <c r="E128" s="235">
        <v>5.6</v>
      </c>
      <c r="F128" s="236"/>
      <c r="G128" s="237">
        <f>ROUND(E128*F128,2)</f>
        <v>0</v>
      </c>
      <c r="H128" s="236"/>
      <c r="I128" s="237">
        <f>ROUND(E128*H128,2)</f>
        <v>0</v>
      </c>
      <c r="J128" s="236"/>
      <c r="K128" s="237">
        <f>ROUND(E128*J128,2)</f>
        <v>0</v>
      </c>
      <c r="L128" s="237">
        <v>21</v>
      </c>
      <c r="M128" s="237">
        <f>G128*(1+L128/100)</f>
        <v>0</v>
      </c>
      <c r="N128" s="235">
        <v>3.2000000000000003E-4</v>
      </c>
      <c r="O128" s="235">
        <f>ROUND(E128*N128,2)</f>
        <v>0</v>
      </c>
      <c r="P128" s="235">
        <v>0</v>
      </c>
      <c r="Q128" s="235">
        <f>ROUND(E128*P128,2)</f>
        <v>0</v>
      </c>
      <c r="R128" s="237" t="s">
        <v>375</v>
      </c>
      <c r="S128" s="237" t="s">
        <v>209</v>
      </c>
      <c r="T128" s="238" t="s">
        <v>209</v>
      </c>
      <c r="U128" s="223">
        <v>0.1</v>
      </c>
      <c r="V128" s="223">
        <f>ROUND(E128*U128,2)</f>
        <v>0.56000000000000005</v>
      </c>
      <c r="W128" s="223"/>
      <c r="X128" s="223" t="s">
        <v>230</v>
      </c>
      <c r="Y128" s="223" t="s">
        <v>211</v>
      </c>
      <c r="Z128" s="213"/>
      <c r="AA128" s="213"/>
      <c r="AB128" s="213"/>
      <c r="AC128" s="213"/>
      <c r="AD128" s="213"/>
      <c r="AE128" s="213"/>
      <c r="AF128" s="213"/>
      <c r="AG128" s="213" t="s">
        <v>231</v>
      </c>
      <c r="AH128" s="213"/>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row>
    <row r="129" spans="1:60" outlineLevel="2" x14ac:dyDescent="0.2">
      <c r="A129" s="220"/>
      <c r="B129" s="221"/>
      <c r="C129" s="258" t="s">
        <v>379</v>
      </c>
      <c r="D129" s="252"/>
      <c r="E129" s="253">
        <v>5.6</v>
      </c>
      <c r="F129" s="223"/>
      <c r="G129" s="223"/>
      <c r="H129" s="223"/>
      <c r="I129" s="223"/>
      <c r="J129" s="223"/>
      <c r="K129" s="223"/>
      <c r="L129" s="223"/>
      <c r="M129" s="223"/>
      <c r="N129" s="222"/>
      <c r="O129" s="222"/>
      <c r="P129" s="222"/>
      <c r="Q129" s="222"/>
      <c r="R129" s="223"/>
      <c r="S129" s="223"/>
      <c r="T129" s="223"/>
      <c r="U129" s="223"/>
      <c r="V129" s="223"/>
      <c r="W129" s="223"/>
      <c r="X129" s="223"/>
      <c r="Y129" s="223"/>
      <c r="Z129" s="213"/>
      <c r="AA129" s="213"/>
      <c r="AB129" s="213"/>
      <c r="AC129" s="213"/>
      <c r="AD129" s="213"/>
      <c r="AE129" s="213"/>
      <c r="AF129" s="213"/>
      <c r="AG129" s="213" t="s">
        <v>235</v>
      </c>
      <c r="AH129" s="213">
        <v>0</v>
      </c>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row>
    <row r="130" spans="1:60" outlineLevel="1" x14ac:dyDescent="0.2">
      <c r="A130" s="232">
        <v>41</v>
      </c>
      <c r="B130" s="233" t="s">
        <v>392</v>
      </c>
      <c r="C130" s="248" t="s">
        <v>393</v>
      </c>
      <c r="D130" s="234" t="s">
        <v>284</v>
      </c>
      <c r="E130" s="235">
        <v>4.6730000000000001E-2</v>
      </c>
      <c r="F130" s="236"/>
      <c r="G130" s="237">
        <f>ROUND(E130*F130,2)</f>
        <v>0</v>
      </c>
      <c r="H130" s="236"/>
      <c r="I130" s="237">
        <f>ROUND(E130*H130,2)</f>
        <v>0</v>
      </c>
      <c r="J130" s="236"/>
      <c r="K130" s="237">
        <f>ROUND(E130*J130,2)</f>
        <v>0</v>
      </c>
      <c r="L130" s="237">
        <v>21</v>
      </c>
      <c r="M130" s="237">
        <f>G130*(1+L130/100)</f>
        <v>0</v>
      </c>
      <c r="N130" s="235">
        <v>0</v>
      </c>
      <c r="O130" s="235">
        <f>ROUND(E130*N130,2)</f>
        <v>0</v>
      </c>
      <c r="P130" s="235">
        <v>0</v>
      </c>
      <c r="Q130" s="235">
        <f>ROUND(E130*P130,2)</f>
        <v>0</v>
      </c>
      <c r="R130" s="237" t="s">
        <v>375</v>
      </c>
      <c r="S130" s="237" t="s">
        <v>209</v>
      </c>
      <c r="T130" s="238" t="s">
        <v>209</v>
      </c>
      <c r="U130" s="223">
        <v>1.609</v>
      </c>
      <c r="V130" s="223">
        <f>ROUND(E130*U130,2)</f>
        <v>0.08</v>
      </c>
      <c r="W130" s="223"/>
      <c r="X130" s="223" t="s">
        <v>367</v>
      </c>
      <c r="Y130" s="223" t="s">
        <v>211</v>
      </c>
      <c r="Z130" s="213"/>
      <c r="AA130" s="213"/>
      <c r="AB130" s="213"/>
      <c r="AC130" s="213"/>
      <c r="AD130" s="213"/>
      <c r="AE130" s="213"/>
      <c r="AF130" s="213"/>
      <c r="AG130" s="213" t="s">
        <v>368</v>
      </c>
      <c r="AH130" s="213"/>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row>
    <row r="131" spans="1:60" outlineLevel="2" x14ac:dyDescent="0.2">
      <c r="A131" s="220"/>
      <c r="B131" s="221"/>
      <c r="C131" s="257" t="s">
        <v>394</v>
      </c>
      <c r="D131" s="254"/>
      <c r="E131" s="254"/>
      <c r="F131" s="254"/>
      <c r="G131" s="254"/>
      <c r="H131" s="223"/>
      <c r="I131" s="223"/>
      <c r="J131" s="223"/>
      <c r="K131" s="223"/>
      <c r="L131" s="223"/>
      <c r="M131" s="223"/>
      <c r="N131" s="222"/>
      <c r="O131" s="222"/>
      <c r="P131" s="222"/>
      <c r="Q131" s="222"/>
      <c r="R131" s="223"/>
      <c r="S131" s="223"/>
      <c r="T131" s="223"/>
      <c r="U131" s="223"/>
      <c r="V131" s="223"/>
      <c r="W131" s="223"/>
      <c r="X131" s="223"/>
      <c r="Y131" s="223"/>
      <c r="Z131" s="213"/>
      <c r="AA131" s="213"/>
      <c r="AB131" s="213"/>
      <c r="AC131" s="213"/>
      <c r="AD131" s="213"/>
      <c r="AE131" s="213"/>
      <c r="AF131" s="213"/>
      <c r="AG131" s="213" t="s">
        <v>233</v>
      </c>
      <c r="AH131" s="213"/>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row>
    <row r="132" spans="1:60" outlineLevel="2" x14ac:dyDescent="0.2">
      <c r="A132" s="220"/>
      <c r="B132" s="221"/>
      <c r="C132" s="258" t="s">
        <v>370</v>
      </c>
      <c r="D132" s="252"/>
      <c r="E132" s="253"/>
      <c r="F132" s="223"/>
      <c r="G132" s="223"/>
      <c r="H132" s="223"/>
      <c r="I132" s="223"/>
      <c r="J132" s="223"/>
      <c r="K132" s="223"/>
      <c r="L132" s="223"/>
      <c r="M132" s="223"/>
      <c r="N132" s="222"/>
      <c r="O132" s="222"/>
      <c r="P132" s="222"/>
      <c r="Q132" s="222"/>
      <c r="R132" s="223"/>
      <c r="S132" s="223"/>
      <c r="T132" s="223"/>
      <c r="U132" s="223"/>
      <c r="V132" s="223"/>
      <c r="W132" s="223"/>
      <c r="X132" s="223"/>
      <c r="Y132" s="223"/>
      <c r="Z132" s="213"/>
      <c r="AA132" s="213"/>
      <c r="AB132" s="213"/>
      <c r="AC132" s="213"/>
      <c r="AD132" s="213"/>
      <c r="AE132" s="213"/>
      <c r="AF132" s="213"/>
      <c r="AG132" s="213" t="s">
        <v>235</v>
      </c>
      <c r="AH132" s="213">
        <v>0</v>
      </c>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row>
    <row r="133" spans="1:60" outlineLevel="3" x14ac:dyDescent="0.2">
      <c r="A133" s="220"/>
      <c r="B133" s="221"/>
      <c r="C133" s="258" t="s">
        <v>395</v>
      </c>
      <c r="D133" s="252"/>
      <c r="E133" s="253"/>
      <c r="F133" s="223"/>
      <c r="G133" s="223"/>
      <c r="H133" s="223"/>
      <c r="I133" s="223"/>
      <c r="J133" s="223"/>
      <c r="K133" s="223"/>
      <c r="L133" s="223"/>
      <c r="M133" s="223"/>
      <c r="N133" s="222"/>
      <c r="O133" s="222"/>
      <c r="P133" s="222"/>
      <c r="Q133" s="222"/>
      <c r="R133" s="223"/>
      <c r="S133" s="223"/>
      <c r="T133" s="223"/>
      <c r="U133" s="223"/>
      <c r="V133" s="223"/>
      <c r="W133" s="223"/>
      <c r="X133" s="223"/>
      <c r="Y133" s="223"/>
      <c r="Z133" s="213"/>
      <c r="AA133" s="213"/>
      <c r="AB133" s="213"/>
      <c r="AC133" s="213"/>
      <c r="AD133" s="213"/>
      <c r="AE133" s="213"/>
      <c r="AF133" s="213"/>
      <c r="AG133" s="213" t="s">
        <v>235</v>
      </c>
      <c r="AH133" s="213">
        <v>0</v>
      </c>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row>
    <row r="134" spans="1:60" outlineLevel="3" x14ac:dyDescent="0.2">
      <c r="A134" s="220"/>
      <c r="B134" s="221"/>
      <c r="C134" s="258" t="s">
        <v>396</v>
      </c>
      <c r="D134" s="252"/>
      <c r="E134" s="253">
        <v>4.6730000000000001E-2</v>
      </c>
      <c r="F134" s="223"/>
      <c r="G134" s="223"/>
      <c r="H134" s="223"/>
      <c r="I134" s="223"/>
      <c r="J134" s="223"/>
      <c r="K134" s="223"/>
      <c r="L134" s="223"/>
      <c r="M134" s="223"/>
      <c r="N134" s="222"/>
      <c r="O134" s="222"/>
      <c r="P134" s="222"/>
      <c r="Q134" s="222"/>
      <c r="R134" s="223"/>
      <c r="S134" s="223"/>
      <c r="T134" s="223"/>
      <c r="U134" s="223"/>
      <c r="V134" s="223"/>
      <c r="W134" s="223"/>
      <c r="X134" s="223"/>
      <c r="Y134" s="223"/>
      <c r="Z134" s="213"/>
      <c r="AA134" s="213"/>
      <c r="AB134" s="213"/>
      <c r="AC134" s="213"/>
      <c r="AD134" s="213"/>
      <c r="AE134" s="213"/>
      <c r="AF134" s="213"/>
      <c r="AG134" s="213" t="s">
        <v>235</v>
      </c>
      <c r="AH134" s="213">
        <v>0</v>
      </c>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row>
    <row r="135" spans="1:60" x14ac:dyDescent="0.2">
      <c r="A135" s="225" t="s">
        <v>204</v>
      </c>
      <c r="B135" s="226" t="s">
        <v>146</v>
      </c>
      <c r="C135" s="246" t="s">
        <v>147</v>
      </c>
      <c r="D135" s="227"/>
      <c r="E135" s="228"/>
      <c r="F135" s="229"/>
      <c r="G135" s="229">
        <f>SUMIF(AG136:AG161,"&lt;&gt;NOR",G136:G161)</f>
        <v>0</v>
      </c>
      <c r="H135" s="229"/>
      <c r="I135" s="229">
        <f>SUM(I136:I161)</f>
        <v>0</v>
      </c>
      <c r="J135" s="229"/>
      <c r="K135" s="229">
        <f>SUM(K136:K161)</f>
        <v>0</v>
      </c>
      <c r="L135" s="229"/>
      <c r="M135" s="229">
        <f>SUM(M136:M161)</f>
        <v>0</v>
      </c>
      <c r="N135" s="228"/>
      <c r="O135" s="228">
        <f>SUM(O136:O161)</f>
        <v>0.17</v>
      </c>
      <c r="P135" s="228"/>
      <c r="Q135" s="228">
        <f>SUM(Q136:Q161)</f>
        <v>0.09</v>
      </c>
      <c r="R135" s="229"/>
      <c r="S135" s="229"/>
      <c r="T135" s="230"/>
      <c r="U135" s="224"/>
      <c r="V135" s="224">
        <f>SUM(V136:V161)</f>
        <v>12.61</v>
      </c>
      <c r="W135" s="224"/>
      <c r="X135" s="224"/>
      <c r="Y135" s="224"/>
      <c r="AG135" t="s">
        <v>205</v>
      </c>
    </row>
    <row r="136" spans="1:60" outlineLevel="1" x14ac:dyDescent="0.2">
      <c r="A136" s="232">
        <v>42</v>
      </c>
      <c r="B136" s="233" t="s">
        <v>397</v>
      </c>
      <c r="C136" s="248" t="s">
        <v>398</v>
      </c>
      <c r="D136" s="234" t="s">
        <v>239</v>
      </c>
      <c r="E136" s="235">
        <v>10</v>
      </c>
      <c r="F136" s="236"/>
      <c r="G136" s="237">
        <f>ROUND(E136*F136,2)</f>
        <v>0</v>
      </c>
      <c r="H136" s="236"/>
      <c r="I136" s="237">
        <f>ROUND(E136*H136,2)</f>
        <v>0</v>
      </c>
      <c r="J136" s="236"/>
      <c r="K136" s="237">
        <f>ROUND(E136*J136,2)</f>
        <v>0</v>
      </c>
      <c r="L136" s="237">
        <v>21</v>
      </c>
      <c r="M136" s="237">
        <f>G136*(1+L136/100)</f>
        <v>0</v>
      </c>
      <c r="N136" s="235">
        <v>8.3000000000000001E-4</v>
      </c>
      <c r="O136" s="235">
        <f>ROUND(E136*N136,2)</f>
        <v>0.01</v>
      </c>
      <c r="P136" s="235">
        <v>0</v>
      </c>
      <c r="Q136" s="235">
        <f>ROUND(E136*P136,2)</f>
        <v>0</v>
      </c>
      <c r="R136" s="237" t="s">
        <v>399</v>
      </c>
      <c r="S136" s="237" t="s">
        <v>209</v>
      </c>
      <c r="T136" s="238" t="s">
        <v>209</v>
      </c>
      <c r="U136" s="223">
        <v>0.30099999999999999</v>
      </c>
      <c r="V136" s="223">
        <f>ROUND(E136*U136,2)</f>
        <v>3.01</v>
      </c>
      <c r="W136" s="223"/>
      <c r="X136" s="223" t="s">
        <v>230</v>
      </c>
      <c r="Y136" s="223" t="s">
        <v>211</v>
      </c>
      <c r="Z136" s="213"/>
      <c r="AA136" s="213"/>
      <c r="AB136" s="213"/>
      <c r="AC136" s="213"/>
      <c r="AD136" s="213"/>
      <c r="AE136" s="213"/>
      <c r="AF136" s="213"/>
      <c r="AG136" s="213" t="s">
        <v>231</v>
      </c>
      <c r="AH136" s="213"/>
      <c r="AI136" s="213"/>
      <c r="AJ136" s="213"/>
      <c r="AK136" s="213"/>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row>
    <row r="137" spans="1:60" outlineLevel="2" x14ac:dyDescent="0.2">
      <c r="A137" s="220"/>
      <c r="B137" s="221"/>
      <c r="C137" s="258" t="s">
        <v>245</v>
      </c>
      <c r="D137" s="252"/>
      <c r="E137" s="253">
        <v>10</v>
      </c>
      <c r="F137" s="223"/>
      <c r="G137" s="223"/>
      <c r="H137" s="223"/>
      <c r="I137" s="223"/>
      <c r="J137" s="223"/>
      <c r="K137" s="223"/>
      <c r="L137" s="223"/>
      <c r="M137" s="223"/>
      <c r="N137" s="222"/>
      <c r="O137" s="222"/>
      <c r="P137" s="222"/>
      <c r="Q137" s="222"/>
      <c r="R137" s="223"/>
      <c r="S137" s="223"/>
      <c r="T137" s="223"/>
      <c r="U137" s="223"/>
      <c r="V137" s="223"/>
      <c r="W137" s="223"/>
      <c r="X137" s="223"/>
      <c r="Y137" s="223"/>
      <c r="Z137" s="213"/>
      <c r="AA137" s="213"/>
      <c r="AB137" s="213"/>
      <c r="AC137" s="213"/>
      <c r="AD137" s="213"/>
      <c r="AE137" s="213"/>
      <c r="AF137" s="213"/>
      <c r="AG137" s="213" t="s">
        <v>235</v>
      </c>
      <c r="AH137" s="213">
        <v>0</v>
      </c>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row>
    <row r="138" spans="1:60" ht="22.5" outlineLevel="1" x14ac:dyDescent="0.2">
      <c r="A138" s="232">
        <v>43</v>
      </c>
      <c r="B138" s="233" t="s">
        <v>400</v>
      </c>
      <c r="C138" s="248" t="s">
        <v>401</v>
      </c>
      <c r="D138" s="234" t="s">
        <v>239</v>
      </c>
      <c r="E138" s="235">
        <v>10</v>
      </c>
      <c r="F138" s="236"/>
      <c r="G138" s="237">
        <f>ROUND(E138*F138,2)</f>
        <v>0</v>
      </c>
      <c r="H138" s="236"/>
      <c r="I138" s="237">
        <f>ROUND(E138*H138,2)</f>
        <v>0</v>
      </c>
      <c r="J138" s="236"/>
      <c r="K138" s="237">
        <f>ROUND(E138*J138,2)</f>
        <v>0</v>
      </c>
      <c r="L138" s="237">
        <v>21</v>
      </c>
      <c r="M138" s="237">
        <f>G138*(1+L138/100)</f>
        <v>0</v>
      </c>
      <c r="N138" s="235">
        <v>2.0000000000000001E-4</v>
      </c>
      <c r="O138" s="235">
        <f>ROUND(E138*N138,2)</f>
        <v>0</v>
      </c>
      <c r="P138" s="235">
        <v>0</v>
      </c>
      <c r="Q138" s="235">
        <f>ROUND(E138*P138,2)</f>
        <v>0</v>
      </c>
      <c r="R138" s="237" t="s">
        <v>399</v>
      </c>
      <c r="S138" s="237" t="s">
        <v>209</v>
      </c>
      <c r="T138" s="238" t="s">
        <v>209</v>
      </c>
      <c r="U138" s="223">
        <v>0.14000000000000001</v>
      </c>
      <c r="V138" s="223">
        <f>ROUND(E138*U138,2)</f>
        <v>1.4</v>
      </c>
      <c r="W138" s="223"/>
      <c r="X138" s="223" t="s">
        <v>230</v>
      </c>
      <c r="Y138" s="223" t="s">
        <v>211</v>
      </c>
      <c r="Z138" s="213"/>
      <c r="AA138" s="213"/>
      <c r="AB138" s="213"/>
      <c r="AC138" s="213"/>
      <c r="AD138" s="213"/>
      <c r="AE138" s="213"/>
      <c r="AF138" s="213"/>
      <c r="AG138" s="213" t="s">
        <v>231</v>
      </c>
      <c r="AH138" s="213"/>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row>
    <row r="139" spans="1:60" outlineLevel="2" x14ac:dyDescent="0.2">
      <c r="A139" s="220"/>
      <c r="B139" s="221"/>
      <c r="C139" s="258" t="s">
        <v>245</v>
      </c>
      <c r="D139" s="252"/>
      <c r="E139" s="253">
        <v>10</v>
      </c>
      <c r="F139" s="223"/>
      <c r="G139" s="223"/>
      <c r="H139" s="223"/>
      <c r="I139" s="223"/>
      <c r="J139" s="223"/>
      <c r="K139" s="223"/>
      <c r="L139" s="223"/>
      <c r="M139" s="223"/>
      <c r="N139" s="222"/>
      <c r="O139" s="222"/>
      <c r="P139" s="222"/>
      <c r="Q139" s="222"/>
      <c r="R139" s="223"/>
      <c r="S139" s="223"/>
      <c r="T139" s="223"/>
      <c r="U139" s="223"/>
      <c r="V139" s="223"/>
      <c r="W139" s="223"/>
      <c r="X139" s="223"/>
      <c r="Y139" s="223"/>
      <c r="Z139" s="213"/>
      <c r="AA139" s="213"/>
      <c r="AB139" s="213"/>
      <c r="AC139" s="213"/>
      <c r="AD139" s="213"/>
      <c r="AE139" s="213"/>
      <c r="AF139" s="213"/>
      <c r="AG139" s="213" t="s">
        <v>235</v>
      </c>
      <c r="AH139" s="213">
        <v>0</v>
      </c>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row>
    <row r="140" spans="1:60" ht="22.5" outlineLevel="1" x14ac:dyDescent="0.2">
      <c r="A140" s="232">
        <v>44</v>
      </c>
      <c r="B140" s="233" t="s">
        <v>402</v>
      </c>
      <c r="C140" s="248" t="s">
        <v>403</v>
      </c>
      <c r="D140" s="234" t="s">
        <v>239</v>
      </c>
      <c r="E140" s="235">
        <v>14.1</v>
      </c>
      <c r="F140" s="236"/>
      <c r="G140" s="237">
        <f>ROUND(E140*F140,2)</f>
        <v>0</v>
      </c>
      <c r="H140" s="236"/>
      <c r="I140" s="237">
        <f>ROUND(E140*H140,2)</f>
        <v>0</v>
      </c>
      <c r="J140" s="236"/>
      <c r="K140" s="237">
        <f>ROUND(E140*J140,2)</f>
        <v>0</v>
      </c>
      <c r="L140" s="237">
        <v>21</v>
      </c>
      <c r="M140" s="237">
        <f>G140*(1+L140/100)</f>
        <v>0</v>
      </c>
      <c r="N140" s="235">
        <v>0</v>
      </c>
      <c r="O140" s="235">
        <f>ROUND(E140*N140,2)</f>
        <v>0</v>
      </c>
      <c r="P140" s="235">
        <v>2E-3</v>
      </c>
      <c r="Q140" s="235">
        <f>ROUND(E140*P140,2)</f>
        <v>0.03</v>
      </c>
      <c r="R140" s="237" t="s">
        <v>399</v>
      </c>
      <c r="S140" s="237" t="s">
        <v>209</v>
      </c>
      <c r="T140" s="238" t="s">
        <v>209</v>
      </c>
      <c r="U140" s="223">
        <v>3.7999999999999999E-2</v>
      </c>
      <c r="V140" s="223">
        <f>ROUND(E140*U140,2)</f>
        <v>0.54</v>
      </c>
      <c r="W140" s="223"/>
      <c r="X140" s="223" t="s">
        <v>230</v>
      </c>
      <c r="Y140" s="223" t="s">
        <v>211</v>
      </c>
      <c r="Z140" s="213"/>
      <c r="AA140" s="213"/>
      <c r="AB140" s="213"/>
      <c r="AC140" s="213"/>
      <c r="AD140" s="213"/>
      <c r="AE140" s="213"/>
      <c r="AF140" s="213"/>
      <c r="AG140" s="213" t="s">
        <v>231</v>
      </c>
      <c r="AH140" s="213"/>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row>
    <row r="141" spans="1:60" outlineLevel="2" x14ac:dyDescent="0.2">
      <c r="A141" s="220"/>
      <c r="B141" s="221"/>
      <c r="C141" s="258" t="s">
        <v>404</v>
      </c>
      <c r="D141" s="252"/>
      <c r="E141" s="253">
        <v>14.1</v>
      </c>
      <c r="F141" s="223"/>
      <c r="G141" s="223"/>
      <c r="H141" s="223"/>
      <c r="I141" s="223"/>
      <c r="J141" s="223"/>
      <c r="K141" s="223"/>
      <c r="L141" s="223"/>
      <c r="M141" s="223"/>
      <c r="N141" s="222"/>
      <c r="O141" s="222"/>
      <c r="P141" s="222"/>
      <c r="Q141" s="222"/>
      <c r="R141" s="223"/>
      <c r="S141" s="223"/>
      <c r="T141" s="223"/>
      <c r="U141" s="223"/>
      <c r="V141" s="223"/>
      <c r="W141" s="223"/>
      <c r="X141" s="223"/>
      <c r="Y141" s="223"/>
      <c r="Z141" s="213"/>
      <c r="AA141" s="213"/>
      <c r="AB141" s="213"/>
      <c r="AC141" s="213"/>
      <c r="AD141" s="213"/>
      <c r="AE141" s="213"/>
      <c r="AF141" s="213"/>
      <c r="AG141" s="213" t="s">
        <v>235</v>
      </c>
      <c r="AH141" s="213">
        <v>0</v>
      </c>
      <c r="AI141" s="213"/>
      <c r="AJ141" s="213"/>
      <c r="AK141" s="213"/>
      <c r="AL141" s="213"/>
      <c r="AM141" s="213"/>
      <c r="AN141" s="213"/>
      <c r="AO141" s="213"/>
      <c r="AP141" s="213"/>
      <c r="AQ141" s="213"/>
      <c r="AR141" s="213"/>
      <c r="AS141" s="213"/>
      <c r="AT141" s="213"/>
      <c r="AU141" s="213"/>
      <c r="AV141" s="213"/>
      <c r="AW141" s="213"/>
      <c r="AX141" s="213"/>
      <c r="AY141" s="213"/>
      <c r="AZ141" s="213"/>
      <c r="BA141" s="213"/>
      <c r="BB141" s="213"/>
      <c r="BC141" s="213"/>
      <c r="BD141" s="213"/>
      <c r="BE141" s="213"/>
      <c r="BF141" s="213"/>
      <c r="BG141" s="213"/>
      <c r="BH141" s="213"/>
    </row>
    <row r="142" spans="1:60" outlineLevel="1" x14ac:dyDescent="0.2">
      <c r="A142" s="232">
        <v>45</v>
      </c>
      <c r="B142" s="233" t="s">
        <v>405</v>
      </c>
      <c r="C142" s="248" t="s">
        <v>406</v>
      </c>
      <c r="D142" s="234" t="s">
        <v>239</v>
      </c>
      <c r="E142" s="235">
        <v>11.5</v>
      </c>
      <c r="F142" s="236"/>
      <c r="G142" s="237">
        <f>ROUND(E142*F142,2)</f>
        <v>0</v>
      </c>
      <c r="H142" s="236"/>
      <c r="I142" s="237">
        <f>ROUND(E142*H142,2)</f>
        <v>0</v>
      </c>
      <c r="J142" s="236"/>
      <c r="K142" s="237">
        <f>ROUND(E142*J142,2)</f>
        <v>0</v>
      </c>
      <c r="L142" s="237">
        <v>21</v>
      </c>
      <c r="M142" s="237">
        <f>G142*(1+L142/100)</f>
        <v>0</v>
      </c>
      <c r="N142" s="235">
        <v>0</v>
      </c>
      <c r="O142" s="235">
        <f>ROUND(E142*N142,2)</f>
        <v>0</v>
      </c>
      <c r="P142" s="235">
        <v>0</v>
      </c>
      <c r="Q142" s="235">
        <f>ROUND(E142*P142,2)</f>
        <v>0</v>
      </c>
      <c r="R142" s="237" t="s">
        <v>399</v>
      </c>
      <c r="S142" s="237" t="s">
        <v>209</v>
      </c>
      <c r="T142" s="238" t="s">
        <v>209</v>
      </c>
      <c r="U142" s="223">
        <v>0.08</v>
      </c>
      <c r="V142" s="223">
        <f>ROUND(E142*U142,2)</f>
        <v>0.92</v>
      </c>
      <c r="W142" s="223"/>
      <c r="X142" s="223" t="s">
        <v>230</v>
      </c>
      <c r="Y142" s="223" t="s">
        <v>211</v>
      </c>
      <c r="Z142" s="213"/>
      <c r="AA142" s="213"/>
      <c r="AB142" s="213"/>
      <c r="AC142" s="213"/>
      <c r="AD142" s="213"/>
      <c r="AE142" s="213"/>
      <c r="AF142" s="213"/>
      <c r="AG142" s="213" t="s">
        <v>231</v>
      </c>
      <c r="AH142" s="213"/>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row>
    <row r="143" spans="1:60" outlineLevel="2" x14ac:dyDescent="0.2">
      <c r="A143" s="220"/>
      <c r="B143" s="221"/>
      <c r="C143" s="258" t="s">
        <v>407</v>
      </c>
      <c r="D143" s="252"/>
      <c r="E143" s="253">
        <v>11.5</v>
      </c>
      <c r="F143" s="223"/>
      <c r="G143" s="223"/>
      <c r="H143" s="223"/>
      <c r="I143" s="223"/>
      <c r="J143" s="223"/>
      <c r="K143" s="223"/>
      <c r="L143" s="223"/>
      <c r="M143" s="223"/>
      <c r="N143" s="222"/>
      <c r="O143" s="222"/>
      <c r="P143" s="222"/>
      <c r="Q143" s="222"/>
      <c r="R143" s="223"/>
      <c r="S143" s="223"/>
      <c r="T143" s="223"/>
      <c r="U143" s="223"/>
      <c r="V143" s="223"/>
      <c r="W143" s="223"/>
      <c r="X143" s="223"/>
      <c r="Y143" s="223"/>
      <c r="Z143" s="213"/>
      <c r="AA143" s="213"/>
      <c r="AB143" s="213"/>
      <c r="AC143" s="213"/>
      <c r="AD143" s="213"/>
      <c r="AE143" s="213"/>
      <c r="AF143" s="213"/>
      <c r="AG143" s="213" t="s">
        <v>235</v>
      </c>
      <c r="AH143" s="213">
        <v>0</v>
      </c>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row>
    <row r="144" spans="1:60" outlineLevel="1" x14ac:dyDescent="0.2">
      <c r="A144" s="232">
        <v>46</v>
      </c>
      <c r="B144" s="233" t="s">
        <v>408</v>
      </c>
      <c r="C144" s="248" t="s">
        <v>409</v>
      </c>
      <c r="D144" s="234" t="s">
        <v>239</v>
      </c>
      <c r="E144" s="235">
        <v>0.56000000000000005</v>
      </c>
      <c r="F144" s="236"/>
      <c r="G144" s="237">
        <f>ROUND(E144*F144,2)</f>
        <v>0</v>
      </c>
      <c r="H144" s="236"/>
      <c r="I144" s="237">
        <f>ROUND(E144*H144,2)</f>
        <v>0</v>
      </c>
      <c r="J144" s="236"/>
      <c r="K144" s="237">
        <f>ROUND(E144*J144,2)</f>
        <v>0</v>
      </c>
      <c r="L144" s="237">
        <v>21</v>
      </c>
      <c r="M144" s="237">
        <f>G144*(1+L144/100)</f>
        <v>0</v>
      </c>
      <c r="N144" s="235">
        <v>2.3000000000000001E-4</v>
      </c>
      <c r="O144" s="235">
        <f>ROUND(E144*N144,2)</f>
        <v>0</v>
      </c>
      <c r="P144" s="235">
        <v>0</v>
      </c>
      <c r="Q144" s="235">
        <f>ROUND(E144*P144,2)</f>
        <v>0</v>
      </c>
      <c r="R144" s="237" t="s">
        <v>399</v>
      </c>
      <c r="S144" s="237" t="s">
        <v>209</v>
      </c>
      <c r="T144" s="238" t="s">
        <v>209</v>
      </c>
      <c r="U144" s="223">
        <v>0.161</v>
      </c>
      <c r="V144" s="223">
        <f>ROUND(E144*U144,2)</f>
        <v>0.09</v>
      </c>
      <c r="W144" s="223"/>
      <c r="X144" s="223" t="s">
        <v>230</v>
      </c>
      <c r="Y144" s="223" t="s">
        <v>211</v>
      </c>
      <c r="Z144" s="213"/>
      <c r="AA144" s="213"/>
      <c r="AB144" s="213"/>
      <c r="AC144" s="213"/>
      <c r="AD144" s="213"/>
      <c r="AE144" s="213"/>
      <c r="AF144" s="213"/>
      <c r="AG144" s="213" t="s">
        <v>231</v>
      </c>
      <c r="AH144" s="213"/>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row>
    <row r="145" spans="1:60" outlineLevel="2" x14ac:dyDescent="0.2">
      <c r="A145" s="220"/>
      <c r="B145" s="221"/>
      <c r="C145" s="258" t="s">
        <v>410</v>
      </c>
      <c r="D145" s="252"/>
      <c r="E145" s="253">
        <v>0.56000000000000005</v>
      </c>
      <c r="F145" s="223"/>
      <c r="G145" s="223"/>
      <c r="H145" s="223"/>
      <c r="I145" s="223"/>
      <c r="J145" s="223"/>
      <c r="K145" s="223"/>
      <c r="L145" s="223"/>
      <c r="M145" s="223"/>
      <c r="N145" s="222"/>
      <c r="O145" s="222"/>
      <c r="P145" s="222"/>
      <c r="Q145" s="222"/>
      <c r="R145" s="223"/>
      <c r="S145" s="223"/>
      <c r="T145" s="223"/>
      <c r="U145" s="223"/>
      <c r="V145" s="223"/>
      <c r="W145" s="223"/>
      <c r="X145" s="223"/>
      <c r="Y145" s="223"/>
      <c r="Z145" s="213"/>
      <c r="AA145" s="213"/>
      <c r="AB145" s="213"/>
      <c r="AC145" s="213"/>
      <c r="AD145" s="213"/>
      <c r="AE145" s="213"/>
      <c r="AF145" s="213"/>
      <c r="AG145" s="213" t="s">
        <v>235</v>
      </c>
      <c r="AH145" s="213">
        <v>0</v>
      </c>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row>
    <row r="146" spans="1:60" outlineLevel="3" x14ac:dyDescent="0.2">
      <c r="A146" s="220"/>
      <c r="B146" s="221"/>
      <c r="C146" s="258" t="s">
        <v>411</v>
      </c>
      <c r="D146" s="252"/>
      <c r="E146" s="253"/>
      <c r="F146" s="223"/>
      <c r="G146" s="223"/>
      <c r="H146" s="223"/>
      <c r="I146" s="223"/>
      <c r="J146" s="223"/>
      <c r="K146" s="223"/>
      <c r="L146" s="223"/>
      <c r="M146" s="223"/>
      <c r="N146" s="222"/>
      <c r="O146" s="222"/>
      <c r="P146" s="222"/>
      <c r="Q146" s="222"/>
      <c r="R146" s="223"/>
      <c r="S146" s="223"/>
      <c r="T146" s="223"/>
      <c r="U146" s="223"/>
      <c r="V146" s="223"/>
      <c r="W146" s="223"/>
      <c r="X146" s="223"/>
      <c r="Y146" s="223"/>
      <c r="Z146" s="213"/>
      <c r="AA146" s="213"/>
      <c r="AB146" s="213"/>
      <c r="AC146" s="213"/>
      <c r="AD146" s="213"/>
      <c r="AE146" s="213"/>
      <c r="AF146" s="213"/>
      <c r="AG146" s="213" t="s">
        <v>235</v>
      </c>
      <c r="AH146" s="213">
        <v>0</v>
      </c>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row>
    <row r="147" spans="1:60" ht="22.5" outlineLevel="1" x14ac:dyDescent="0.2">
      <c r="A147" s="232">
        <v>47</v>
      </c>
      <c r="B147" s="233" t="s">
        <v>412</v>
      </c>
      <c r="C147" s="248" t="s">
        <v>413</v>
      </c>
      <c r="D147" s="234" t="s">
        <v>239</v>
      </c>
      <c r="E147" s="235">
        <v>11.5</v>
      </c>
      <c r="F147" s="236"/>
      <c r="G147" s="237">
        <f>ROUND(E147*F147,2)</f>
        <v>0</v>
      </c>
      <c r="H147" s="236"/>
      <c r="I147" s="237">
        <f>ROUND(E147*H147,2)</f>
        <v>0</v>
      </c>
      <c r="J147" s="236"/>
      <c r="K147" s="237">
        <f>ROUND(E147*J147,2)</f>
        <v>0</v>
      </c>
      <c r="L147" s="237">
        <v>21</v>
      </c>
      <c r="M147" s="237">
        <f>G147*(1+L147/100)</f>
        <v>0</v>
      </c>
      <c r="N147" s="235">
        <v>3.0000000000000001E-5</v>
      </c>
      <c r="O147" s="235">
        <f>ROUND(E147*N147,2)</f>
        <v>0</v>
      </c>
      <c r="P147" s="235">
        <v>0</v>
      </c>
      <c r="Q147" s="235">
        <f>ROUND(E147*P147,2)</f>
        <v>0</v>
      </c>
      <c r="R147" s="237" t="s">
        <v>399</v>
      </c>
      <c r="S147" s="237" t="s">
        <v>209</v>
      </c>
      <c r="T147" s="238" t="s">
        <v>209</v>
      </c>
      <c r="U147" s="223">
        <v>7.0000000000000007E-2</v>
      </c>
      <c r="V147" s="223">
        <f>ROUND(E147*U147,2)</f>
        <v>0.81</v>
      </c>
      <c r="W147" s="223"/>
      <c r="X147" s="223" t="s">
        <v>230</v>
      </c>
      <c r="Y147" s="223" t="s">
        <v>211</v>
      </c>
      <c r="Z147" s="213"/>
      <c r="AA147" s="213"/>
      <c r="AB147" s="213"/>
      <c r="AC147" s="213"/>
      <c r="AD147" s="213"/>
      <c r="AE147" s="213"/>
      <c r="AF147" s="213"/>
      <c r="AG147" s="213" t="s">
        <v>231</v>
      </c>
      <c r="AH147" s="213"/>
      <c r="AI147" s="213"/>
      <c r="AJ147" s="213"/>
      <c r="AK147" s="213"/>
      <c r="AL147" s="213"/>
      <c r="AM147" s="213"/>
      <c r="AN147" s="213"/>
      <c r="AO147" s="213"/>
      <c r="AP147" s="213"/>
      <c r="AQ147" s="213"/>
      <c r="AR147" s="213"/>
      <c r="AS147" s="213"/>
      <c r="AT147" s="213"/>
      <c r="AU147" s="213"/>
      <c r="AV147" s="213"/>
      <c r="AW147" s="213"/>
      <c r="AX147" s="213"/>
      <c r="AY147" s="213"/>
      <c r="AZ147" s="213"/>
      <c r="BA147" s="213"/>
      <c r="BB147" s="213"/>
      <c r="BC147" s="213"/>
      <c r="BD147" s="213"/>
      <c r="BE147" s="213"/>
      <c r="BF147" s="213"/>
      <c r="BG147" s="213"/>
      <c r="BH147" s="213"/>
    </row>
    <row r="148" spans="1:60" outlineLevel="2" x14ac:dyDescent="0.2">
      <c r="A148" s="220"/>
      <c r="B148" s="221"/>
      <c r="C148" s="258" t="s">
        <v>407</v>
      </c>
      <c r="D148" s="252"/>
      <c r="E148" s="253">
        <v>11.5</v>
      </c>
      <c r="F148" s="223"/>
      <c r="G148" s="223"/>
      <c r="H148" s="223"/>
      <c r="I148" s="223"/>
      <c r="J148" s="223"/>
      <c r="K148" s="223"/>
      <c r="L148" s="223"/>
      <c r="M148" s="223"/>
      <c r="N148" s="222"/>
      <c r="O148" s="222"/>
      <c r="P148" s="222"/>
      <c r="Q148" s="222"/>
      <c r="R148" s="223"/>
      <c r="S148" s="223"/>
      <c r="T148" s="223"/>
      <c r="U148" s="223"/>
      <c r="V148" s="223"/>
      <c r="W148" s="223"/>
      <c r="X148" s="223"/>
      <c r="Y148" s="223"/>
      <c r="Z148" s="213"/>
      <c r="AA148" s="213"/>
      <c r="AB148" s="213"/>
      <c r="AC148" s="213"/>
      <c r="AD148" s="213"/>
      <c r="AE148" s="213"/>
      <c r="AF148" s="213"/>
      <c r="AG148" s="213" t="s">
        <v>235</v>
      </c>
      <c r="AH148" s="213">
        <v>0</v>
      </c>
      <c r="AI148" s="213"/>
      <c r="AJ148" s="213"/>
      <c r="AK148" s="213"/>
      <c r="AL148" s="213"/>
      <c r="AM148" s="213"/>
      <c r="AN148" s="213"/>
      <c r="AO148" s="213"/>
      <c r="AP148" s="213"/>
      <c r="AQ148" s="213"/>
      <c r="AR148" s="213"/>
      <c r="AS148" s="213"/>
      <c r="AT148" s="213"/>
      <c r="AU148" s="213"/>
      <c r="AV148" s="213"/>
      <c r="AW148" s="213"/>
      <c r="AX148" s="213"/>
      <c r="AY148" s="213"/>
      <c r="AZ148" s="213"/>
      <c r="BA148" s="213"/>
      <c r="BB148" s="213"/>
      <c r="BC148" s="213"/>
      <c r="BD148" s="213"/>
      <c r="BE148" s="213"/>
      <c r="BF148" s="213"/>
      <c r="BG148" s="213"/>
      <c r="BH148" s="213"/>
    </row>
    <row r="149" spans="1:60" outlineLevel="1" x14ac:dyDescent="0.2">
      <c r="A149" s="232">
        <v>48</v>
      </c>
      <c r="B149" s="233" t="s">
        <v>414</v>
      </c>
      <c r="C149" s="248" t="s">
        <v>415</v>
      </c>
      <c r="D149" s="234" t="s">
        <v>239</v>
      </c>
      <c r="E149" s="235">
        <v>27.6</v>
      </c>
      <c r="F149" s="236"/>
      <c r="G149" s="237">
        <f>ROUND(E149*F149,2)</f>
        <v>0</v>
      </c>
      <c r="H149" s="236"/>
      <c r="I149" s="237">
        <f>ROUND(E149*H149,2)</f>
        <v>0</v>
      </c>
      <c r="J149" s="236"/>
      <c r="K149" s="237">
        <f>ROUND(E149*J149,2)</f>
        <v>0</v>
      </c>
      <c r="L149" s="237">
        <v>21</v>
      </c>
      <c r="M149" s="237">
        <f>G149*(1+L149/100)</f>
        <v>0</v>
      </c>
      <c r="N149" s="235">
        <v>0</v>
      </c>
      <c r="O149" s="235">
        <f>ROUND(E149*N149,2)</f>
        <v>0</v>
      </c>
      <c r="P149" s="235">
        <v>2.2000000000000001E-3</v>
      </c>
      <c r="Q149" s="235">
        <f>ROUND(E149*P149,2)</f>
        <v>0.06</v>
      </c>
      <c r="R149" s="237" t="s">
        <v>399</v>
      </c>
      <c r="S149" s="237" t="s">
        <v>209</v>
      </c>
      <c r="T149" s="238" t="s">
        <v>209</v>
      </c>
      <c r="U149" s="223">
        <v>0.2</v>
      </c>
      <c r="V149" s="223">
        <f>ROUND(E149*U149,2)</f>
        <v>5.52</v>
      </c>
      <c r="W149" s="223"/>
      <c r="X149" s="223" t="s">
        <v>230</v>
      </c>
      <c r="Y149" s="223" t="s">
        <v>211</v>
      </c>
      <c r="Z149" s="213"/>
      <c r="AA149" s="213"/>
      <c r="AB149" s="213"/>
      <c r="AC149" s="213"/>
      <c r="AD149" s="213"/>
      <c r="AE149" s="213"/>
      <c r="AF149" s="213"/>
      <c r="AG149" s="213" t="s">
        <v>231</v>
      </c>
      <c r="AH149" s="213"/>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row>
    <row r="150" spans="1:60" outlineLevel="2" x14ac:dyDescent="0.2">
      <c r="A150" s="220"/>
      <c r="B150" s="221"/>
      <c r="C150" s="258" t="s">
        <v>416</v>
      </c>
      <c r="D150" s="252"/>
      <c r="E150" s="253">
        <v>27.6</v>
      </c>
      <c r="F150" s="223"/>
      <c r="G150" s="223"/>
      <c r="H150" s="223"/>
      <c r="I150" s="223"/>
      <c r="J150" s="223"/>
      <c r="K150" s="223"/>
      <c r="L150" s="223"/>
      <c r="M150" s="223"/>
      <c r="N150" s="222"/>
      <c r="O150" s="222"/>
      <c r="P150" s="222"/>
      <c r="Q150" s="222"/>
      <c r="R150" s="223"/>
      <c r="S150" s="223"/>
      <c r="T150" s="223"/>
      <c r="U150" s="223"/>
      <c r="V150" s="223"/>
      <c r="W150" s="223"/>
      <c r="X150" s="223"/>
      <c r="Y150" s="223"/>
      <c r="Z150" s="213"/>
      <c r="AA150" s="213"/>
      <c r="AB150" s="213"/>
      <c r="AC150" s="213"/>
      <c r="AD150" s="213"/>
      <c r="AE150" s="213"/>
      <c r="AF150" s="213"/>
      <c r="AG150" s="213" t="s">
        <v>235</v>
      </c>
      <c r="AH150" s="213">
        <v>0</v>
      </c>
      <c r="AI150" s="213"/>
      <c r="AJ150" s="213"/>
      <c r="AK150" s="213"/>
      <c r="AL150" s="213"/>
      <c r="AM150" s="213"/>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row>
    <row r="151" spans="1:60" ht="22.5" outlineLevel="1" x14ac:dyDescent="0.2">
      <c r="A151" s="232">
        <v>49</v>
      </c>
      <c r="B151" s="233" t="s">
        <v>417</v>
      </c>
      <c r="C151" s="248" t="s">
        <v>418</v>
      </c>
      <c r="D151" s="234" t="s">
        <v>239</v>
      </c>
      <c r="E151" s="235">
        <v>13.225</v>
      </c>
      <c r="F151" s="236"/>
      <c r="G151" s="237">
        <f>ROUND(E151*F151,2)</f>
        <v>0</v>
      </c>
      <c r="H151" s="236"/>
      <c r="I151" s="237">
        <f>ROUND(E151*H151,2)</f>
        <v>0</v>
      </c>
      <c r="J151" s="236"/>
      <c r="K151" s="237">
        <f>ROUND(E151*J151,2)</f>
        <v>0</v>
      </c>
      <c r="L151" s="237">
        <v>21</v>
      </c>
      <c r="M151" s="237">
        <f>G151*(1+L151/100)</f>
        <v>0</v>
      </c>
      <c r="N151" s="235">
        <v>7.5000000000000002E-4</v>
      </c>
      <c r="O151" s="235">
        <f>ROUND(E151*N151,2)</f>
        <v>0.01</v>
      </c>
      <c r="P151" s="235">
        <v>0</v>
      </c>
      <c r="Q151" s="235">
        <f>ROUND(E151*P151,2)</f>
        <v>0</v>
      </c>
      <c r="R151" s="237" t="s">
        <v>292</v>
      </c>
      <c r="S151" s="237" t="s">
        <v>209</v>
      </c>
      <c r="T151" s="238" t="s">
        <v>209</v>
      </c>
      <c r="U151" s="223">
        <v>0</v>
      </c>
      <c r="V151" s="223">
        <f>ROUND(E151*U151,2)</f>
        <v>0</v>
      </c>
      <c r="W151" s="223"/>
      <c r="X151" s="223" t="s">
        <v>293</v>
      </c>
      <c r="Y151" s="223" t="s">
        <v>211</v>
      </c>
      <c r="Z151" s="213"/>
      <c r="AA151" s="213"/>
      <c r="AB151" s="213"/>
      <c r="AC151" s="213"/>
      <c r="AD151" s="213"/>
      <c r="AE151" s="213"/>
      <c r="AF151" s="213"/>
      <c r="AG151" s="213" t="s">
        <v>294</v>
      </c>
      <c r="AH151" s="213"/>
      <c r="AI151" s="213"/>
      <c r="AJ151" s="213"/>
      <c r="AK151" s="213"/>
      <c r="AL151" s="213"/>
      <c r="AM151" s="213"/>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row>
    <row r="152" spans="1:60" outlineLevel="2" x14ac:dyDescent="0.2">
      <c r="A152" s="220"/>
      <c r="B152" s="221"/>
      <c r="C152" s="258" t="s">
        <v>419</v>
      </c>
      <c r="D152" s="252"/>
      <c r="E152" s="253">
        <v>13.225</v>
      </c>
      <c r="F152" s="223"/>
      <c r="G152" s="223"/>
      <c r="H152" s="223"/>
      <c r="I152" s="223"/>
      <c r="J152" s="223"/>
      <c r="K152" s="223"/>
      <c r="L152" s="223"/>
      <c r="M152" s="223"/>
      <c r="N152" s="222"/>
      <c r="O152" s="222"/>
      <c r="P152" s="222"/>
      <c r="Q152" s="222"/>
      <c r="R152" s="223"/>
      <c r="S152" s="223"/>
      <c r="T152" s="223"/>
      <c r="U152" s="223"/>
      <c r="V152" s="223"/>
      <c r="W152" s="223"/>
      <c r="X152" s="223"/>
      <c r="Y152" s="223"/>
      <c r="Z152" s="213"/>
      <c r="AA152" s="213"/>
      <c r="AB152" s="213"/>
      <c r="AC152" s="213"/>
      <c r="AD152" s="213"/>
      <c r="AE152" s="213"/>
      <c r="AF152" s="213"/>
      <c r="AG152" s="213" t="s">
        <v>235</v>
      </c>
      <c r="AH152" s="213">
        <v>0</v>
      </c>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row>
    <row r="153" spans="1:60" outlineLevel="1" x14ac:dyDescent="0.2">
      <c r="A153" s="232">
        <v>50</v>
      </c>
      <c r="B153" s="233" t="s">
        <v>420</v>
      </c>
      <c r="C153" s="248" t="s">
        <v>421</v>
      </c>
      <c r="D153" s="234" t="s">
        <v>308</v>
      </c>
      <c r="E153" s="235">
        <v>6</v>
      </c>
      <c r="F153" s="236"/>
      <c r="G153" s="237">
        <f>ROUND(E153*F153,2)</f>
        <v>0</v>
      </c>
      <c r="H153" s="236"/>
      <c r="I153" s="237">
        <f>ROUND(E153*H153,2)</f>
        <v>0</v>
      </c>
      <c r="J153" s="236"/>
      <c r="K153" s="237">
        <f>ROUND(E153*J153,2)</f>
        <v>0</v>
      </c>
      <c r="L153" s="237">
        <v>21</v>
      </c>
      <c r="M153" s="237">
        <f>G153*(1+L153/100)</f>
        <v>0</v>
      </c>
      <c r="N153" s="235">
        <v>1.58E-3</v>
      </c>
      <c r="O153" s="235">
        <f>ROUND(E153*N153,2)</f>
        <v>0.01</v>
      </c>
      <c r="P153" s="235">
        <v>0</v>
      </c>
      <c r="Q153" s="235">
        <f>ROUND(E153*P153,2)</f>
        <v>0</v>
      </c>
      <c r="R153" s="237"/>
      <c r="S153" s="237" t="s">
        <v>422</v>
      </c>
      <c r="T153" s="238" t="s">
        <v>423</v>
      </c>
      <c r="U153" s="223">
        <v>0</v>
      </c>
      <c r="V153" s="223">
        <f>ROUND(E153*U153,2)</f>
        <v>0</v>
      </c>
      <c r="W153" s="223"/>
      <c r="X153" s="223" t="s">
        <v>293</v>
      </c>
      <c r="Y153" s="223" t="s">
        <v>211</v>
      </c>
      <c r="Z153" s="213"/>
      <c r="AA153" s="213"/>
      <c r="AB153" s="213"/>
      <c r="AC153" s="213"/>
      <c r="AD153" s="213"/>
      <c r="AE153" s="213"/>
      <c r="AF153" s="213"/>
      <c r="AG153" s="213" t="s">
        <v>294</v>
      </c>
      <c r="AH153" s="213"/>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row>
    <row r="154" spans="1:60" outlineLevel="2" x14ac:dyDescent="0.2">
      <c r="A154" s="220"/>
      <c r="B154" s="221"/>
      <c r="C154" s="258" t="s">
        <v>424</v>
      </c>
      <c r="D154" s="252"/>
      <c r="E154" s="253">
        <v>6</v>
      </c>
      <c r="F154" s="223"/>
      <c r="G154" s="223"/>
      <c r="H154" s="223"/>
      <c r="I154" s="223"/>
      <c r="J154" s="223"/>
      <c r="K154" s="223"/>
      <c r="L154" s="223"/>
      <c r="M154" s="223"/>
      <c r="N154" s="222"/>
      <c r="O154" s="222"/>
      <c r="P154" s="222"/>
      <c r="Q154" s="222"/>
      <c r="R154" s="223"/>
      <c r="S154" s="223"/>
      <c r="T154" s="223"/>
      <c r="U154" s="223"/>
      <c r="V154" s="223"/>
      <c r="W154" s="223"/>
      <c r="X154" s="223"/>
      <c r="Y154" s="223"/>
      <c r="Z154" s="213"/>
      <c r="AA154" s="213"/>
      <c r="AB154" s="213"/>
      <c r="AC154" s="213"/>
      <c r="AD154" s="213"/>
      <c r="AE154" s="213"/>
      <c r="AF154" s="213"/>
      <c r="AG154" s="213" t="s">
        <v>235</v>
      </c>
      <c r="AH154" s="213">
        <v>0</v>
      </c>
      <c r="AI154" s="213"/>
      <c r="AJ154" s="213"/>
      <c r="AK154" s="213"/>
      <c r="AL154" s="213"/>
      <c r="AM154" s="213"/>
      <c r="AN154" s="213"/>
      <c r="AO154" s="213"/>
      <c r="AP154" s="213"/>
      <c r="AQ154" s="213"/>
      <c r="AR154" s="213"/>
      <c r="AS154" s="213"/>
      <c r="AT154" s="213"/>
      <c r="AU154" s="213"/>
      <c r="AV154" s="213"/>
      <c r="AW154" s="213"/>
      <c r="AX154" s="213"/>
      <c r="AY154" s="213"/>
      <c r="AZ154" s="213"/>
      <c r="BA154" s="213"/>
      <c r="BB154" s="213"/>
      <c r="BC154" s="213"/>
      <c r="BD154" s="213"/>
      <c r="BE154" s="213"/>
      <c r="BF154" s="213"/>
      <c r="BG154" s="213"/>
      <c r="BH154" s="213"/>
    </row>
    <row r="155" spans="1:60" ht="22.5" outlineLevel="1" x14ac:dyDescent="0.2">
      <c r="A155" s="232">
        <v>51</v>
      </c>
      <c r="B155" s="233" t="s">
        <v>425</v>
      </c>
      <c r="C155" s="248" t="s">
        <v>426</v>
      </c>
      <c r="D155" s="234" t="s">
        <v>239</v>
      </c>
      <c r="E155" s="235">
        <v>11</v>
      </c>
      <c r="F155" s="236"/>
      <c r="G155" s="237">
        <f>ROUND(E155*F155,2)</f>
        <v>0</v>
      </c>
      <c r="H155" s="236"/>
      <c r="I155" s="237">
        <f>ROUND(E155*H155,2)</f>
        <v>0</v>
      </c>
      <c r="J155" s="236"/>
      <c r="K155" s="237">
        <f>ROUND(E155*J155,2)</f>
        <v>0</v>
      </c>
      <c r="L155" s="237">
        <v>21</v>
      </c>
      <c r="M155" s="237">
        <f>G155*(1+L155/100)</f>
        <v>0</v>
      </c>
      <c r="N155" s="235">
        <v>1.2999999999999999E-2</v>
      </c>
      <c r="O155" s="235">
        <f>ROUND(E155*N155,2)</f>
        <v>0.14000000000000001</v>
      </c>
      <c r="P155" s="235">
        <v>0</v>
      </c>
      <c r="Q155" s="235">
        <f>ROUND(E155*P155,2)</f>
        <v>0</v>
      </c>
      <c r="R155" s="237" t="s">
        <v>292</v>
      </c>
      <c r="S155" s="237" t="s">
        <v>209</v>
      </c>
      <c r="T155" s="238" t="s">
        <v>209</v>
      </c>
      <c r="U155" s="223">
        <v>0</v>
      </c>
      <c r="V155" s="223">
        <f>ROUND(E155*U155,2)</f>
        <v>0</v>
      </c>
      <c r="W155" s="223"/>
      <c r="X155" s="223" t="s">
        <v>293</v>
      </c>
      <c r="Y155" s="223" t="s">
        <v>211</v>
      </c>
      <c r="Z155" s="213"/>
      <c r="AA155" s="213"/>
      <c r="AB155" s="213"/>
      <c r="AC155" s="213"/>
      <c r="AD155" s="213"/>
      <c r="AE155" s="213"/>
      <c r="AF155" s="213"/>
      <c r="AG155" s="213" t="s">
        <v>294</v>
      </c>
      <c r="AH155" s="213"/>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row>
    <row r="156" spans="1:60" outlineLevel="2" x14ac:dyDescent="0.2">
      <c r="A156" s="220"/>
      <c r="B156" s="221"/>
      <c r="C156" s="258" t="s">
        <v>427</v>
      </c>
      <c r="D156" s="252"/>
      <c r="E156" s="253">
        <v>11</v>
      </c>
      <c r="F156" s="223"/>
      <c r="G156" s="223"/>
      <c r="H156" s="223"/>
      <c r="I156" s="223"/>
      <c r="J156" s="223"/>
      <c r="K156" s="223"/>
      <c r="L156" s="223"/>
      <c r="M156" s="223"/>
      <c r="N156" s="222"/>
      <c r="O156" s="222"/>
      <c r="P156" s="222"/>
      <c r="Q156" s="222"/>
      <c r="R156" s="223"/>
      <c r="S156" s="223"/>
      <c r="T156" s="223"/>
      <c r="U156" s="223"/>
      <c r="V156" s="223"/>
      <c r="W156" s="223"/>
      <c r="X156" s="223"/>
      <c r="Y156" s="223"/>
      <c r="Z156" s="213"/>
      <c r="AA156" s="213"/>
      <c r="AB156" s="213"/>
      <c r="AC156" s="213"/>
      <c r="AD156" s="213"/>
      <c r="AE156" s="213"/>
      <c r="AF156" s="213"/>
      <c r="AG156" s="213" t="s">
        <v>235</v>
      </c>
      <c r="AH156" s="213">
        <v>0</v>
      </c>
      <c r="AI156" s="213"/>
      <c r="AJ156" s="213"/>
      <c r="AK156" s="213"/>
      <c r="AL156" s="213"/>
      <c r="AM156" s="213"/>
      <c r="AN156" s="213"/>
      <c r="AO156" s="213"/>
      <c r="AP156" s="213"/>
      <c r="AQ156" s="213"/>
      <c r="AR156" s="213"/>
      <c r="AS156" s="213"/>
      <c r="AT156" s="213"/>
      <c r="AU156" s="213"/>
      <c r="AV156" s="213"/>
      <c r="AW156" s="213"/>
      <c r="AX156" s="213"/>
      <c r="AY156" s="213"/>
      <c r="AZ156" s="213"/>
      <c r="BA156" s="213"/>
      <c r="BB156" s="213"/>
      <c r="BC156" s="213"/>
      <c r="BD156" s="213"/>
      <c r="BE156" s="213"/>
      <c r="BF156" s="213"/>
      <c r="BG156" s="213"/>
      <c r="BH156" s="213"/>
    </row>
    <row r="157" spans="1:60" outlineLevel="1" x14ac:dyDescent="0.2">
      <c r="A157" s="232">
        <v>52</v>
      </c>
      <c r="B157" s="233" t="s">
        <v>428</v>
      </c>
      <c r="C157" s="248" t="s">
        <v>429</v>
      </c>
      <c r="D157" s="234" t="s">
        <v>284</v>
      </c>
      <c r="E157" s="235">
        <v>0.17316999999999999</v>
      </c>
      <c r="F157" s="236"/>
      <c r="G157" s="237">
        <f>ROUND(E157*F157,2)</f>
        <v>0</v>
      </c>
      <c r="H157" s="236"/>
      <c r="I157" s="237">
        <f>ROUND(E157*H157,2)</f>
        <v>0</v>
      </c>
      <c r="J157" s="236"/>
      <c r="K157" s="237">
        <f>ROUND(E157*J157,2)</f>
        <v>0</v>
      </c>
      <c r="L157" s="237">
        <v>21</v>
      </c>
      <c r="M157" s="237">
        <f>G157*(1+L157/100)</f>
        <v>0</v>
      </c>
      <c r="N157" s="235">
        <v>0</v>
      </c>
      <c r="O157" s="235">
        <f>ROUND(E157*N157,2)</f>
        <v>0</v>
      </c>
      <c r="P157" s="235">
        <v>0</v>
      </c>
      <c r="Q157" s="235">
        <f>ROUND(E157*P157,2)</f>
        <v>0</v>
      </c>
      <c r="R157" s="237" t="s">
        <v>399</v>
      </c>
      <c r="S157" s="237" t="s">
        <v>209</v>
      </c>
      <c r="T157" s="238" t="s">
        <v>209</v>
      </c>
      <c r="U157" s="223">
        <v>1.831</v>
      </c>
      <c r="V157" s="223">
        <f>ROUND(E157*U157,2)</f>
        <v>0.32</v>
      </c>
      <c r="W157" s="223"/>
      <c r="X157" s="223" t="s">
        <v>367</v>
      </c>
      <c r="Y157" s="223" t="s">
        <v>211</v>
      </c>
      <c r="Z157" s="213"/>
      <c r="AA157" s="213"/>
      <c r="AB157" s="213"/>
      <c r="AC157" s="213"/>
      <c r="AD157" s="213"/>
      <c r="AE157" s="213"/>
      <c r="AF157" s="213"/>
      <c r="AG157" s="213" t="s">
        <v>368</v>
      </c>
      <c r="AH157" s="213"/>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row>
    <row r="158" spans="1:60" outlineLevel="2" x14ac:dyDescent="0.2">
      <c r="A158" s="220"/>
      <c r="B158" s="221"/>
      <c r="C158" s="257" t="s">
        <v>394</v>
      </c>
      <c r="D158" s="254"/>
      <c r="E158" s="254"/>
      <c r="F158" s="254"/>
      <c r="G158" s="254"/>
      <c r="H158" s="223"/>
      <c r="I158" s="223"/>
      <c r="J158" s="223"/>
      <c r="K158" s="223"/>
      <c r="L158" s="223"/>
      <c r="M158" s="223"/>
      <c r="N158" s="222"/>
      <c r="O158" s="222"/>
      <c r="P158" s="222"/>
      <c r="Q158" s="222"/>
      <c r="R158" s="223"/>
      <c r="S158" s="223"/>
      <c r="T158" s="223"/>
      <c r="U158" s="223"/>
      <c r="V158" s="223"/>
      <c r="W158" s="223"/>
      <c r="X158" s="223"/>
      <c r="Y158" s="223"/>
      <c r="Z158" s="213"/>
      <c r="AA158" s="213"/>
      <c r="AB158" s="213"/>
      <c r="AC158" s="213"/>
      <c r="AD158" s="213"/>
      <c r="AE158" s="213"/>
      <c r="AF158" s="213"/>
      <c r="AG158" s="213" t="s">
        <v>233</v>
      </c>
      <c r="AH158" s="213"/>
      <c r="AI158" s="213"/>
      <c r="AJ158" s="213"/>
      <c r="AK158" s="213"/>
      <c r="AL158" s="213"/>
      <c r="AM158" s="213"/>
      <c r="AN158" s="213"/>
      <c r="AO158" s="213"/>
      <c r="AP158" s="213"/>
      <c r="AQ158" s="213"/>
      <c r="AR158" s="213"/>
      <c r="AS158" s="213"/>
      <c r="AT158" s="213"/>
      <c r="AU158" s="213"/>
      <c r="AV158" s="213"/>
      <c r="AW158" s="213"/>
      <c r="AX158" s="213"/>
      <c r="AY158" s="213"/>
      <c r="AZ158" s="213"/>
      <c r="BA158" s="213"/>
      <c r="BB158" s="213"/>
      <c r="BC158" s="213"/>
      <c r="BD158" s="213"/>
      <c r="BE158" s="213"/>
      <c r="BF158" s="213"/>
      <c r="BG158" s="213"/>
      <c r="BH158" s="213"/>
    </row>
    <row r="159" spans="1:60" outlineLevel="2" x14ac:dyDescent="0.2">
      <c r="A159" s="220"/>
      <c r="B159" s="221"/>
      <c r="C159" s="258" t="s">
        <v>370</v>
      </c>
      <c r="D159" s="252"/>
      <c r="E159" s="253"/>
      <c r="F159" s="223"/>
      <c r="G159" s="223"/>
      <c r="H159" s="223"/>
      <c r="I159" s="223"/>
      <c r="J159" s="223"/>
      <c r="K159" s="223"/>
      <c r="L159" s="223"/>
      <c r="M159" s="223"/>
      <c r="N159" s="222"/>
      <c r="O159" s="222"/>
      <c r="P159" s="222"/>
      <c r="Q159" s="222"/>
      <c r="R159" s="223"/>
      <c r="S159" s="223"/>
      <c r="T159" s="223"/>
      <c r="U159" s="223"/>
      <c r="V159" s="223"/>
      <c r="W159" s="223"/>
      <c r="X159" s="223"/>
      <c r="Y159" s="223"/>
      <c r="Z159" s="213"/>
      <c r="AA159" s="213"/>
      <c r="AB159" s="213"/>
      <c r="AC159" s="213"/>
      <c r="AD159" s="213"/>
      <c r="AE159" s="213"/>
      <c r="AF159" s="213"/>
      <c r="AG159" s="213" t="s">
        <v>235</v>
      </c>
      <c r="AH159" s="213">
        <v>0</v>
      </c>
      <c r="AI159" s="213"/>
      <c r="AJ159" s="213"/>
      <c r="AK159" s="213"/>
      <c r="AL159" s="213"/>
      <c r="AM159" s="213"/>
      <c r="AN159" s="213"/>
      <c r="AO159" s="213"/>
      <c r="AP159" s="213"/>
      <c r="AQ159" s="213"/>
      <c r="AR159" s="213"/>
      <c r="AS159" s="213"/>
      <c r="AT159" s="213"/>
      <c r="AU159" s="213"/>
      <c r="AV159" s="213"/>
      <c r="AW159" s="213"/>
      <c r="AX159" s="213"/>
      <c r="AY159" s="213"/>
      <c r="AZ159" s="213"/>
      <c r="BA159" s="213"/>
      <c r="BB159" s="213"/>
      <c r="BC159" s="213"/>
      <c r="BD159" s="213"/>
      <c r="BE159" s="213"/>
      <c r="BF159" s="213"/>
      <c r="BG159" s="213"/>
      <c r="BH159" s="213"/>
    </row>
    <row r="160" spans="1:60" outlineLevel="3" x14ac:dyDescent="0.2">
      <c r="A160" s="220"/>
      <c r="B160" s="221"/>
      <c r="C160" s="258" t="s">
        <v>430</v>
      </c>
      <c r="D160" s="252"/>
      <c r="E160" s="253"/>
      <c r="F160" s="223"/>
      <c r="G160" s="223"/>
      <c r="H160" s="223"/>
      <c r="I160" s="223"/>
      <c r="J160" s="223"/>
      <c r="K160" s="223"/>
      <c r="L160" s="223"/>
      <c r="M160" s="223"/>
      <c r="N160" s="222"/>
      <c r="O160" s="222"/>
      <c r="P160" s="222"/>
      <c r="Q160" s="222"/>
      <c r="R160" s="223"/>
      <c r="S160" s="223"/>
      <c r="T160" s="223"/>
      <c r="U160" s="223"/>
      <c r="V160" s="223"/>
      <c r="W160" s="223"/>
      <c r="X160" s="223"/>
      <c r="Y160" s="223"/>
      <c r="Z160" s="213"/>
      <c r="AA160" s="213"/>
      <c r="AB160" s="213"/>
      <c r="AC160" s="213"/>
      <c r="AD160" s="213"/>
      <c r="AE160" s="213"/>
      <c r="AF160" s="213"/>
      <c r="AG160" s="213" t="s">
        <v>235</v>
      </c>
      <c r="AH160" s="213">
        <v>0</v>
      </c>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row>
    <row r="161" spans="1:60" outlineLevel="3" x14ac:dyDescent="0.2">
      <c r="A161" s="220"/>
      <c r="B161" s="221"/>
      <c r="C161" s="258" t="s">
        <v>431</v>
      </c>
      <c r="D161" s="252"/>
      <c r="E161" s="253">
        <v>0.17316999999999999</v>
      </c>
      <c r="F161" s="223"/>
      <c r="G161" s="223"/>
      <c r="H161" s="223"/>
      <c r="I161" s="223"/>
      <c r="J161" s="223"/>
      <c r="K161" s="223"/>
      <c r="L161" s="223"/>
      <c r="M161" s="223"/>
      <c r="N161" s="222"/>
      <c r="O161" s="222"/>
      <c r="P161" s="222"/>
      <c r="Q161" s="222"/>
      <c r="R161" s="223"/>
      <c r="S161" s="223"/>
      <c r="T161" s="223"/>
      <c r="U161" s="223"/>
      <c r="V161" s="223"/>
      <c r="W161" s="223"/>
      <c r="X161" s="223"/>
      <c r="Y161" s="223"/>
      <c r="Z161" s="213"/>
      <c r="AA161" s="213"/>
      <c r="AB161" s="213"/>
      <c r="AC161" s="213"/>
      <c r="AD161" s="213"/>
      <c r="AE161" s="213"/>
      <c r="AF161" s="213"/>
      <c r="AG161" s="213" t="s">
        <v>235</v>
      </c>
      <c r="AH161" s="213">
        <v>0</v>
      </c>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row>
    <row r="162" spans="1:60" x14ac:dyDescent="0.2">
      <c r="A162" s="225" t="s">
        <v>204</v>
      </c>
      <c r="B162" s="226" t="s">
        <v>148</v>
      </c>
      <c r="C162" s="246" t="s">
        <v>149</v>
      </c>
      <c r="D162" s="227"/>
      <c r="E162" s="228"/>
      <c r="F162" s="229"/>
      <c r="G162" s="229">
        <f>SUMIF(AG163:AG176,"&lt;&gt;NOR",G163:G176)</f>
        <v>0</v>
      </c>
      <c r="H162" s="229"/>
      <c r="I162" s="229">
        <f>SUM(I163:I176)</f>
        <v>0</v>
      </c>
      <c r="J162" s="229"/>
      <c r="K162" s="229">
        <f>SUM(K163:K176)</f>
        <v>0</v>
      </c>
      <c r="L162" s="229"/>
      <c r="M162" s="229">
        <f>SUM(M163:M176)</f>
        <v>0</v>
      </c>
      <c r="N162" s="228"/>
      <c r="O162" s="228">
        <f>SUM(O163:O176)</f>
        <v>0.88</v>
      </c>
      <c r="P162" s="228"/>
      <c r="Q162" s="228">
        <f>SUM(Q163:Q176)</f>
        <v>0.03</v>
      </c>
      <c r="R162" s="229"/>
      <c r="S162" s="229"/>
      <c r="T162" s="230"/>
      <c r="U162" s="224"/>
      <c r="V162" s="224">
        <f>SUM(V163:V176)</f>
        <v>11.3</v>
      </c>
      <c r="W162" s="224"/>
      <c r="X162" s="224"/>
      <c r="Y162" s="224"/>
      <c r="AG162" t="s">
        <v>205</v>
      </c>
    </row>
    <row r="163" spans="1:60" outlineLevel="1" x14ac:dyDescent="0.2">
      <c r="A163" s="232">
        <v>53</v>
      </c>
      <c r="B163" s="233" t="s">
        <v>432</v>
      </c>
      <c r="C163" s="248" t="s">
        <v>433</v>
      </c>
      <c r="D163" s="234" t="s">
        <v>434</v>
      </c>
      <c r="E163" s="235">
        <v>1</v>
      </c>
      <c r="F163" s="236"/>
      <c r="G163" s="237">
        <f>ROUND(E163*F163,2)</f>
        <v>0</v>
      </c>
      <c r="H163" s="236"/>
      <c r="I163" s="237">
        <f>ROUND(E163*H163,2)</f>
        <v>0</v>
      </c>
      <c r="J163" s="236"/>
      <c r="K163" s="237">
        <f>ROUND(E163*J163,2)</f>
        <v>0</v>
      </c>
      <c r="L163" s="237">
        <v>21</v>
      </c>
      <c r="M163" s="237">
        <f>G163*(1+L163/100)</f>
        <v>0</v>
      </c>
      <c r="N163" s="235">
        <v>3.2000000000000001E-2</v>
      </c>
      <c r="O163" s="235">
        <f>ROUND(E163*N163,2)</f>
        <v>0.03</v>
      </c>
      <c r="P163" s="235">
        <v>0</v>
      </c>
      <c r="Q163" s="235">
        <f>ROUND(E163*P163,2)</f>
        <v>0</v>
      </c>
      <c r="R163" s="237"/>
      <c r="S163" s="237" t="s">
        <v>422</v>
      </c>
      <c r="T163" s="238" t="s">
        <v>423</v>
      </c>
      <c r="U163" s="223">
        <v>0</v>
      </c>
      <c r="V163" s="223">
        <f>ROUND(E163*U163,2)</f>
        <v>0</v>
      </c>
      <c r="W163" s="223"/>
      <c r="X163" s="223" t="s">
        <v>230</v>
      </c>
      <c r="Y163" s="223" t="s">
        <v>211</v>
      </c>
      <c r="Z163" s="213"/>
      <c r="AA163" s="213"/>
      <c r="AB163" s="213"/>
      <c r="AC163" s="213"/>
      <c r="AD163" s="213"/>
      <c r="AE163" s="213"/>
      <c r="AF163" s="213"/>
      <c r="AG163" s="213" t="s">
        <v>231</v>
      </c>
      <c r="AH163" s="213"/>
      <c r="AI163" s="213"/>
      <c r="AJ163" s="213"/>
      <c r="AK163" s="213"/>
      <c r="AL163" s="213"/>
      <c r="AM163" s="213"/>
      <c r="AN163" s="213"/>
      <c r="AO163" s="213"/>
      <c r="AP163" s="213"/>
      <c r="AQ163" s="213"/>
      <c r="AR163" s="213"/>
      <c r="AS163" s="213"/>
      <c r="AT163" s="213"/>
      <c r="AU163" s="213"/>
      <c r="AV163" s="213"/>
      <c r="AW163" s="213"/>
      <c r="AX163" s="213"/>
      <c r="AY163" s="213"/>
      <c r="AZ163" s="213"/>
      <c r="BA163" s="213"/>
      <c r="BB163" s="213"/>
      <c r="BC163" s="213"/>
      <c r="BD163" s="213"/>
      <c r="BE163" s="213"/>
      <c r="BF163" s="213"/>
      <c r="BG163" s="213"/>
      <c r="BH163" s="213"/>
    </row>
    <row r="164" spans="1:60" outlineLevel="2" x14ac:dyDescent="0.2">
      <c r="A164" s="220"/>
      <c r="B164" s="221"/>
      <c r="C164" s="258" t="s">
        <v>435</v>
      </c>
      <c r="D164" s="252"/>
      <c r="E164" s="253">
        <v>1</v>
      </c>
      <c r="F164" s="223"/>
      <c r="G164" s="223"/>
      <c r="H164" s="223"/>
      <c r="I164" s="223"/>
      <c r="J164" s="223"/>
      <c r="K164" s="223"/>
      <c r="L164" s="223"/>
      <c r="M164" s="223"/>
      <c r="N164" s="222"/>
      <c r="O164" s="222"/>
      <c r="P164" s="222"/>
      <c r="Q164" s="222"/>
      <c r="R164" s="223"/>
      <c r="S164" s="223"/>
      <c r="T164" s="223"/>
      <c r="U164" s="223"/>
      <c r="V164" s="223"/>
      <c r="W164" s="223"/>
      <c r="X164" s="223"/>
      <c r="Y164" s="223"/>
      <c r="Z164" s="213"/>
      <c r="AA164" s="213"/>
      <c r="AB164" s="213"/>
      <c r="AC164" s="213"/>
      <c r="AD164" s="213"/>
      <c r="AE164" s="213"/>
      <c r="AF164" s="213"/>
      <c r="AG164" s="213" t="s">
        <v>235</v>
      </c>
      <c r="AH164" s="213">
        <v>0</v>
      </c>
      <c r="AI164" s="213"/>
      <c r="AJ164" s="213"/>
      <c r="AK164" s="213"/>
      <c r="AL164" s="213"/>
      <c r="AM164" s="213"/>
      <c r="AN164" s="213"/>
      <c r="AO164" s="213"/>
      <c r="AP164" s="213"/>
      <c r="AQ164" s="213"/>
      <c r="AR164" s="213"/>
      <c r="AS164" s="213"/>
      <c r="AT164" s="213"/>
      <c r="AU164" s="213"/>
      <c r="AV164" s="213"/>
      <c r="AW164" s="213"/>
      <c r="AX164" s="213"/>
      <c r="AY164" s="213"/>
      <c r="AZ164" s="213"/>
      <c r="BA164" s="213"/>
      <c r="BB164" s="213"/>
      <c r="BC164" s="213"/>
      <c r="BD164" s="213"/>
      <c r="BE164" s="213"/>
      <c r="BF164" s="213"/>
      <c r="BG164" s="213"/>
      <c r="BH164" s="213"/>
    </row>
    <row r="165" spans="1:60" outlineLevel="1" x14ac:dyDescent="0.2">
      <c r="A165" s="232">
        <v>54</v>
      </c>
      <c r="B165" s="233" t="s">
        <v>436</v>
      </c>
      <c r="C165" s="248" t="s">
        <v>437</v>
      </c>
      <c r="D165" s="234" t="s">
        <v>438</v>
      </c>
      <c r="E165" s="235">
        <v>26</v>
      </c>
      <c r="F165" s="236"/>
      <c r="G165" s="237">
        <f>ROUND(E165*F165,2)</f>
        <v>0</v>
      </c>
      <c r="H165" s="236"/>
      <c r="I165" s="237">
        <f>ROUND(E165*H165,2)</f>
        <v>0</v>
      </c>
      <c r="J165" s="236"/>
      <c r="K165" s="237">
        <f>ROUND(E165*J165,2)</f>
        <v>0</v>
      </c>
      <c r="L165" s="237">
        <v>21</v>
      </c>
      <c r="M165" s="237">
        <f>G165*(1+L165/100)</f>
        <v>0</v>
      </c>
      <c r="N165" s="235">
        <v>3.2000000000000001E-2</v>
      </c>
      <c r="O165" s="235">
        <f>ROUND(E165*N165,2)</f>
        <v>0.83</v>
      </c>
      <c r="P165" s="235">
        <v>0</v>
      </c>
      <c r="Q165" s="235">
        <f>ROUND(E165*P165,2)</f>
        <v>0</v>
      </c>
      <c r="R165" s="237"/>
      <c r="S165" s="237" t="s">
        <v>422</v>
      </c>
      <c r="T165" s="238" t="s">
        <v>423</v>
      </c>
      <c r="U165" s="223">
        <v>0</v>
      </c>
      <c r="V165" s="223">
        <f>ROUND(E165*U165,2)</f>
        <v>0</v>
      </c>
      <c r="W165" s="223"/>
      <c r="X165" s="223" t="s">
        <v>230</v>
      </c>
      <c r="Y165" s="223" t="s">
        <v>211</v>
      </c>
      <c r="Z165" s="213"/>
      <c r="AA165" s="213"/>
      <c r="AB165" s="213"/>
      <c r="AC165" s="213"/>
      <c r="AD165" s="213"/>
      <c r="AE165" s="213"/>
      <c r="AF165" s="213"/>
      <c r="AG165" s="213" t="s">
        <v>231</v>
      </c>
      <c r="AH165" s="213"/>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row>
    <row r="166" spans="1:60" outlineLevel="2" x14ac:dyDescent="0.2">
      <c r="A166" s="220"/>
      <c r="B166" s="221"/>
      <c r="C166" s="258" t="s">
        <v>439</v>
      </c>
      <c r="D166" s="252"/>
      <c r="E166" s="253">
        <v>26</v>
      </c>
      <c r="F166" s="223"/>
      <c r="G166" s="223"/>
      <c r="H166" s="223"/>
      <c r="I166" s="223"/>
      <c r="J166" s="223"/>
      <c r="K166" s="223"/>
      <c r="L166" s="223"/>
      <c r="M166" s="223"/>
      <c r="N166" s="222"/>
      <c r="O166" s="222"/>
      <c r="P166" s="222"/>
      <c r="Q166" s="222"/>
      <c r="R166" s="223"/>
      <c r="S166" s="223"/>
      <c r="T166" s="223"/>
      <c r="U166" s="223"/>
      <c r="V166" s="223"/>
      <c r="W166" s="223"/>
      <c r="X166" s="223"/>
      <c r="Y166" s="223"/>
      <c r="Z166" s="213"/>
      <c r="AA166" s="213"/>
      <c r="AB166" s="213"/>
      <c r="AC166" s="213"/>
      <c r="AD166" s="213"/>
      <c r="AE166" s="213"/>
      <c r="AF166" s="213"/>
      <c r="AG166" s="213" t="s">
        <v>235</v>
      </c>
      <c r="AH166" s="213">
        <v>0</v>
      </c>
      <c r="AI166" s="213"/>
      <c r="AJ166" s="213"/>
      <c r="AK166" s="213"/>
      <c r="AL166" s="213"/>
      <c r="AM166" s="213"/>
      <c r="AN166" s="213"/>
      <c r="AO166" s="213"/>
      <c r="AP166" s="213"/>
      <c r="AQ166" s="213"/>
      <c r="AR166" s="213"/>
      <c r="AS166" s="213"/>
      <c r="AT166" s="213"/>
      <c r="AU166" s="213"/>
      <c r="AV166" s="213"/>
      <c r="AW166" s="213"/>
      <c r="AX166" s="213"/>
      <c r="AY166" s="213"/>
      <c r="AZ166" s="213"/>
      <c r="BA166" s="213"/>
      <c r="BB166" s="213"/>
      <c r="BC166" s="213"/>
      <c r="BD166" s="213"/>
      <c r="BE166" s="213"/>
      <c r="BF166" s="213"/>
      <c r="BG166" s="213"/>
      <c r="BH166" s="213"/>
    </row>
    <row r="167" spans="1:60" outlineLevel="1" x14ac:dyDescent="0.2">
      <c r="A167" s="232">
        <v>55</v>
      </c>
      <c r="B167" s="233" t="s">
        <v>440</v>
      </c>
      <c r="C167" s="248" t="s">
        <v>441</v>
      </c>
      <c r="D167" s="234" t="s">
        <v>254</v>
      </c>
      <c r="E167" s="235">
        <v>10</v>
      </c>
      <c r="F167" s="236"/>
      <c r="G167" s="237">
        <f>ROUND(E167*F167,2)</f>
        <v>0</v>
      </c>
      <c r="H167" s="236"/>
      <c r="I167" s="237">
        <f>ROUND(E167*H167,2)</f>
        <v>0</v>
      </c>
      <c r="J167" s="236"/>
      <c r="K167" s="237">
        <f>ROUND(E167*J167,2)</f>
        <v>0</v>
      </c>
      <c r="L167" s="237">
        <v>21</v>
      </c>
      <c r="M167" s="237">
        <f>G167*(1+L167/100)</f>
        <v>0</v>
      </c>
      <c r="N167" s="235">
        <v>2.0000000000000002E-5</v>
      </c>
      <c r="O167" s="235">
        <f>ROUND(E167*N167,2)</f>
        <v>0</v>
      </c>
      <c r="P167" s="235">
        <v>3.2000000000000002E-3</v>
      </c>
      <c r="Q167" s="235">
        <f>ROUND(E167*P167,2)</f>
        <v>0.03</v>
      </c>
      <c r="R167" s="237" t="s">
        <v>442</v>
      </c>
      <c r="S167" s="237" t="s">
        <v>209</v>
      </c>
      <c r="T167" s="238" t="s">
        <v>209</v>
      </c>
      <c r="U167" s="223">
        <v>5.2999999999999999E-2</v>
      </c>
      <c r="V167" s="223">
        <f>ROUND(E167*U167,2)</f>
        <v>0.53</v>
      </c>
      <c r="W167" s="223"/>
      <c r="X167" s="223" t="s">
        <v>230</v>
      </c>
      <c r="Y167" s="223" t="s">
        <v>211</v>
      </c>
      <c r="Z167" s="213"/>
      <c r="AA167" s="213"/>
      <c r="AB167" s="213"/>
      <c r="AC167" s="213"/>
      <c r="AD167" s="213"/>
      <c r="AE167" s="213"/>
      <c r="AF167" s="213"/>
      <c r="AG167" s="213" t="s">
        <v>231</v>
      </c>
      <c r="AH167" s="213"/>
      <c r="AI167" s="213"/>
      <c r="AJ167" s="213"/>
      <c r="AK167" s="213"/>
      <c r="AL167" s="213"/>
      <c r="AM167" s="213"/>
      <c r="AN167" s="213"/>
      <c r="AO167" s="213"/>
      <c r="AP167" s="213"/>
      <c r="AQ167" s="213"/>
      <c r="AR167" s="213"/>
      <c r="AS167" s="213"/>
      <c r="AT167" s="213"/>
      <c r="AU167" s="213"/>
      <c r="AV167" s="213"/>
      <c r="AW167" s="213"/>
      <c r="AX167" s="213"/>
      <c r="AY167" s="213"/>
      <c r="AZ167" s="213"/>
      <c r="BA167" s="213"/>
      <c r="BB167" s="213"/>
      <c r="BC167" s="213"/>
      <c r="BD167" s="213"/>
      <c r="BE167" s="213"/>
      <c r="BF167" s="213"/>
      <c r="BG167" s="213"/>
      <c r="BH167" s="213"/>
    </row>
    <row r="168" spans="1:60" outlineLevel="2" x14ac:dyDescent="0.2">
      <c r="A168" s="220"/>
      <c r="B168" s="221"/>
      <c r="C168" s="258" t="s">
        <v>443</v>
      </c>
      <c r="D168" s="252"/>
      <c r="E168" s="253">
        <v>10</v>
      </c>
      <c r="F168" s="223"/>
      <c r="G168" s="223"/>
      <c r="H168" s="223"/>
      <c r="I168" s="223"/>
      <c r="J168" s="223"/>
      <c r="K168" s="223"/>
      <c r="L168" s="223"/>
      <c r="M168" s="223"/>
      <c r="N168" s="222"/>
      <c r="O168" s="222"/>
      <c r="P168" s="222"/>
      <c r="Q168" s="222"/>
      <c r="R168" s="223"/>
      <c r="S168" s="223"/>
      <c r="T168" s="223"/>
      <c r="U168" s="223"/>
      <c r="V168" s="223"/>
      <c r="W168" s="223"/>
      <c r="X168" s="223"/>
      <c r="Y168" s="223"/>
      <c r="Z168" s="213"/>
      <c r="AA168" s="213"/>
      <c r="AB168" s="213"/>
      <c r="AC168" s="213"/>
      <c r="AD168" s="213"/>
      <c r="AE168" s="213"/>
      <c r="AF168" s="213"/>
      <c r="AG168" s="213" t="s">
        <v>235</v>
      </c>
      <c r="AH168" s="213">
        <v>0</v>
      </c>
      <c r="AI168" s="213"/>
      <c r="AJ168" s="213"/>
      <c r="AK168" s="213"/>
      <c r="AL168" s="213"/>
      <c r="AM168" s="213"/>
      <c r="AN168" s="213"/>
      <c r="AO168" s="213"/>
      <c r="AP168" s="213"/>
      <c r="AQ168" s="213"/>
      <c r="AR168" s="213"/>
      <c r="AS168" s="213"/>
      <c r="AT168" s="213"/>
      <c r="AU168" s="213"/>
      <c r="AV168" s="213"/>
      <c r="AW168" s="213"/>
      <c r="AX168" s="213"/>
      <c r="AY168" s="213"/>
      <c r="AZ168" s="213"/>
      <c r="BA168" s="213"/>
      <c r="BB168" s="213"/>
      <c r="BC168" s="213"/>
      <c r="BD168" s="213"/>
      <c r="BE168" s="213"/>
      <c r="BF168" s="213"/>
      <c r="BG168" s="213"/>
      <c r="BH168" s="213"/>
    </row>
    <row r="169" spans="1:60" ht="22.5" outlineLevel="1" x14ac:dyDescent="0.2">
      <c r="A169" s="232">
        <v>56</v>
      </c>
      <c r="B169" s="233" t="s">
        <v>444</v>
      </c>
      <c r="C169" s="248" t="s">
        <v>445</v>
      </c>
      <c r="D169" s="234" t="s">
        <v>254</v>
      </c>
      <c r="E169" s="235">
        <v>26</v>
      </c>
      <c r="F169" s="236"/>
      <c r="G169" s="237">
        <f>ROUND(E169*F169,2)</f>
        <v>0</v>
      </c>
      <c r="H169" s="236"/>
      <c r="I169" s="237">
        <f>ROUND(E169*H169,2)</f>
        <v>0</v>
      </c>
      <c r="J169" s="236"/>
      <c r="K169" s="237">
        <f>ROUND(E169*J169,2)</f>
        <v>0</v>
      </c>
      <c r="L169" s="237">
        <v>21</v>
      </c>
      <c r="M169" s="237">
        <f>G169*(1+L169/100)</f>
        <v>0</v>
      </c>
      <c r="N169" s="235">
        <v>6.9999999999999999E-4</v>
      </c>
      <c r="O169" s="235">
        <f>ROUND(E169*N169,2)</f>
        <v>0.02</v>
      </c>
      <c r="P169" s="235">
        <v>0</v>
      </c>
      <c r="Q169" s="235">
        <f>ROUND(E169*P169,2)</f>
        <v>0</v>
      </c>
      <c r="R169" s="237" t="s">
        <v>442</v>
      </c>
      <c r="S169" s="237" t="s">
        <v>209</v>
      </c>
      <c r="T169" s="238" t="s">
        <v>209</v>
      </c>
      <c r="U169" s="223">
        <v>0.28599999999999998</v>
      </c>
      <c r="V169" s="223">
        <f>ROUND(E169*U169,2)</f>
        <v>7.44</v>
      </c>
      <c r="W169" s="223"/>
      <c r="X169" s="223" t="s">
        <v>230</v>
      </c>
      <c r="Y169" s="223" t="s">
        <v>211</v>
      </c>
      <c r="Z169" s="213"/>
      <c r="AA169" s="213"/>
      <c r="AB169" s="213"/>
      <c r="AC169" s="213"/>
      <c r="AD169" s="213"/>
      <c r="AE169" s="213"/>
      <c r="AF169" s="213"/>
      <c r="AG169" s="213" t="s">
        <v>231</v>
      </c>
      <c r="AH169" s="213"/>
      <c r="AI169" s="213"/>
      <c r="AJ169" s="213"/>
      <c r="AK169" s="213"/>
      <c r="AL169" s="213"/>
      <c r="AM169" s="213"/>
      <c r="AN169" s="213"/>
      <c r="AO169" s="213"/>
      <c r="AP169" s="213"/>
      <c r="AQ169" s="213"/>
      <c r="AR169" s="213"/>
      <c r="AS169" s="213"/>
      <c r="AT169" s="213"/>
      <c r="AU169" s="213"/>
      <c r="AV169" s="213"/>
      <c r="AW169" s="213"/>
      <c r="AX169" s="213"/>
      <c r="AY169" s="213"/>
      <c r="AZ169" s="213"/>
      <c r="BA169" s="213"/>
      <c r="BB169" s="213"/>
      <c r="BC169" s="213"/>
      <c r="BD169" s="213"/>
      <c r="BE169" s="213"/>
      <c r="BF169" s="213"/>
      <c r="BG169" s="213"/>
      <c r="BH169" s="213"/>
    </row>
    <row r="170" spans="1:60" outlineLevel="2" x14ac:dyDescent="0.2">
      <c r="A170" s="220"/>
      <c r="B170" s="221"/>
      <c r="C170" s="257" t="s">
        <v>446</v>
      </c>
      <c r="D170" s="254"/>
      <c r="E170" s="254"/>
      <c r="F170" s="254"/>
      <c r="G170" s="254"/>
      <c r="H170" s="223"/>
      <c r="I170" s="223"/>
      <c r="J170" s="223"/>
      <c r="K170" s="223"/>
      <c r="L170" s="223"/>
      <c r="M170" s="223"/>
      <c r="N170" s="222"/>
      <c r="O170" s="222"/>
      <c r="P170" s="222"/>
      <c r="Q170" s="222"/>
      <c r="R170" s="223"/>
      <c r="S170" s="223"/>
      <c r="T170" s="223"/>
      <c r="U170" s="223"/>
      <c r="V170" s="223"/>
      <c r="W170" s="223"/>
      <c r="X170" s="223"/>
      <c r="Y170" s="223"/>
      <c r="Z170" s="213"/>
      <c r="AA170" s="213"/>
      <c r="AB170" s="213"/>
      <c r="AC170" s="213"/>
      <c r="AD170" s="213"/>
      <c r="AE170" s="213"/>
      <c r="AF170" s="213"/>
      <c r="AG170" s="213" t="s">
        <v>233</v>
      </c>
      <c r="AH170" s="213"/>
      <c r="AI170" s="213"/>
      <c r="AJ170" s="213"/>
      <c r="AK170" s="213"/>
      <c r="AL170" s="213"/>
      <c r="AM170" s="213"/>
      <c r="AN170" s="213"/>
      <c r="AO170" s="213"/>
      <c r="AP170" s="213"/>
      <c r="AQ170" s="213"/>
      <c r="AR170" s="213"/>
      <c r="AS170" s="213"/>
      <c r="AT170" s="213"/>
      <c r="AU170" s="213"/>
      <c r="AV170" s="213"/>
      <c r="AW170" s="213"/>
      <c r="AX170" s="213"/>
      <c r="AY170" s="213"/>
      <c r="AZ170" s="213"/>
      <c r="BA170" s="213"/>
      <c r="BB170" s="213"/>
      <c r="BC170" s="213"/>
      <c r="BD170" s="213"/>
      <c r="BE170" s="213"/>
      <c r="BF170" s="213"/>
      <c r="BG170" s="213"/>
      <c r="BH170" s="213"/>
    </row>
    <row r="171" spans="1:60" outlineLevel="2" x14ac:dyDescent="0.2">
      <c r="A171" s="220"/>
      <c r="B171" s="221"/>
      <c r="C171" s="258" t="s">
        <v>439</v>
      </c>
      <c r="D171" s="252"/>
      <c r="E171" s="253">
        <v>26</v>
      </c>
      <c r="F171" s="223"/>
      <c r="G171" s="223"/>
      <c r="H171" s="223"/>
      <c r="I171" s="223"/>
      <c r="J171" s="223"/>
      <c r="K171" s="223"/>
      <c r="L171" s="223"/>
      <c r="M171" s="223"/>
      <c r="N171" s="222"/>
      <c r="O171" s="222"/>
      <c r="P171" s="222"/>
      <c r="Q171" s="222"/>
      <c r="R171" s="223"/>
      <c r="S171" s="223"/>
      <c r="T171" s="223"/>
      <c r="U171" s="223"/>
      <c r="V171" s="223"/>
      <c r="W171" s="223"/>
      <c r="X171" s="223"/>
      <c r="Y171" s="223"/>
      <c r="Z171" s="213"/>
      <c r="AA171" s="213"/>
      <c r="AB171" s="213"/>
      <c r="AC171" s="213"/>
      <c r="AD171" s="213"/>
      <c r="AE171" s="213"/>
      <c r="AF171" s="213"/>
      <c r="AG171" s="213" t="s">
        <v>235</v>
      </c>
      <c r="AH171" s="213">
        <v>0</v>
      </c>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row>
    <row r="172" spans="1:60" outlineLevel="1" x14ac:dyDescent="0.2">
      <c r="A172" s="239">
        <v>57</v>
      </c>
      <c r="B172" s="240" t="s">
        <v>447</v>
      </c>
      <c r="C172" s="247" t="s">
        <v>448</v>
      </c>
      <c r="D172" s="241" t="s">
        <v>254</v>
      </c>
      <c r="E172" s="242">
        <v>26</v>
      </c>
      <c r="F172" s="243"/>
      <c r="G172" s="244">
        <f>ROUND(E172*F172,2)</f>
        <v>0</v>
      </c>
      <c r="H172" s="243"/>
      <c r="I172" s="244">
        <f>ROUND(E172*H172,2)</f>
        <v>0</v>
      </c>
      <c r="J172" s="243"/>
      <c r="K172" s="244">
        <f>ROUND(E172*J172,2)</f>
        <v>0</v>
      </c>
      <c r="L172" s="244">
        <v>21</v>
      </c>
      <c r="M172" s="244">
        <f>G172*(1+L172/100)</f>
        <v>0</v>
      </c>
      <c r="N172" s="242">
        <v>0</v>
      </c>
      <c r="O172" s="242">
        <f>ROUND(E172*N172,2)</f>
        <v>0</v>
      </c>
      <c r="P172" s="242">
        <v>0</v>
      </c>
      <c r="Q172" s="242">
        <f>ROUND(E172*P172,2)</f>
        <v>0</v>
      </c>
      <c r="R172" s="244" t="s">
        <v>442</v>
      </c>
      <c r="S172" s="244" t="s">
        <v>209</v>
      </c>
      <c r="T172" s="245" t="s">
        <v>209</v>
      </c>
      <c r="U172" s="223">
        <v>1.7999999999999999E-2</v>
      </c>
      <c r="V172" s="223">
        <f>ROUND(E172*U172,2)</f>
        <v>0.47</v>
      </c>
      <c r="W172" s="223"/>
      <c r="X172" s="223" t="s">
        <v>230</v>
      </c>
      <c r="Y172" s="223" t="s">
        <v>211</v>
      </c>
      <c r="Z172" s="213"/>
      <c r="AA172" s="213"/>
      <c r="AB172" s="213"/>
      <c r="AC172" s="213"/>
      <c r="AD172" s="213"/>
      <c r="AE172" s="213"/>
      <c r="AF172" s="213"/>
      <c r="AG172" s="213" t="s">
        <v>231</v>
      </c>
      <c r="AH172" s="213"/>
      <c r="AI172" s="213"/>
      <c r="AJ172" s="213"/>
      <c r="AK172" s="213"/>
      <c r="AL172" s="213"/>
      <c r="AM172" s="213"/>
      <c r="AN172" s="213"/>
      <c r="AO172" s="213"/>
      <c r="AP172" s="213"/>
      <c r="AQ172" s="213"/>
      <c r="AR172" s="213"/>
      <c r="AS172" s="213"/>
      <c r="AT172" s="213"/>
      <c r="AU172" s="213"/>
      <c r="AV172" s="213"/>
      <c r="AW172" s="213"/>
      <c r="AX172" s="213"/>
      <c r="AY172" s="213"/>
      <c r="AZ172" s="213"/>
      <c r="BA172" s="213"/>
      <c r="BB172" s="213"/>
      <c r="BC172" s="213"/>
      <c r="BD172" s="213"/>
      <c r="BE172" s="213"/>
      <c r="BF172" s="213"/>
      <c r="BG172" s="213"/>
      <c r="BH172" s="213"/>
    </row>
    <row r="173" spans="1:60" outlineLevel="1" x14ac:dyDescent="0.2">
      <c r="A173" s="232">
        <v>58</v>
      </c>
      <c r="B173" s="233" t="s">
        <v>449</v>
      </c>
      <c r="C173" s="248" t="s">
        <v>450</v>
      </c>
      <c r="D173" s="234" t="s">
        <v>284</v>
      </c>
      <c r="E173" s="235">
        <v>0.88239999999999996</v>
      </c>
      <c r="F173" s="236"/>
      <c r="G173" s="237">
        <f>ROUND(E173*F173,2)</f>
        <v>0</v>
      </c>
      <c r="H173" s="236"/>
      <c r="I173" s="237">
        <f>ROUND(E173*H173,2)</f>
        <v>0</v>
      </c>
      <c r="J173" s="236"/>
      <c r="K173" s="237">
        <f>ROUND(E173*J173,2)</f>
        <v>0</v>
      </c>
      <c r="L173" s="237">
        <v>21</v>
      </c>
      <c r="M173" s="237">
        <f>G173*(1+L173/100)</f>
        <v>0</v>
      </c>
      <c r="N173" s="235">
        <v>0</v>
      </c>
      <c r="O173" s="235">
        <f>ROUND(E173*N173,2)</f>
        <v>0</v>
      </c>
      <c r="P173" s="235">
        <v>0</v>
      </c>
      <c r="Q173" s="235">
        <f>ROUND(E173*P173,2)</f>
        <v>0</v>
      </c>
      <c r="R173" s="237" t="s">
        <v>442</v>
      </c>
      <c r="S173" s="237" t="s">
        <v>209</v>
      </c>
      <c r="T173" s="238" t="s">
        <v>209</v>
      </c>
      <c r="U173" s="223">
        <v>3.246</v>
      </c>
      <c r="V173" s="223">
        <f>ROUND(E173*U173,2)</f>
        <v>2.86</v>
      </c>
      <c r="W173" s="223"/>
      <c r="X173" s="223" t="s">
        <v>367</v>
      </c>
      <c r="Y173" s="223" t="s">
        <v>211</v>
      </c>
      <c r="Z173" s="213"/>
      <c r="AA173" s="213"/>
      <c r="AB173" s="213"/>
      <c r="AC173" s="213"/>
      <c r="AD173" s="213"/>
      <c r="AE173" s="213"/>
      <c r="AF173" s="213"/>
      <c r="AG173" s="213" t="s">
        <v>368</v>
      </c>
      <c r="AH173" s="213"/>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row>
    <row r="174" spans="1:60" outlineLevel="2" x14ac:dyDescent="0.2">
      <c r="A174" s="220"/>
      <c r="B174" s="221"/>
      <c r="C174" s="258" t="s">
        <v>370</v>
      </c>
      <c r="D174" s="252"/>
      <c r="E174" s="253"/>
      <c r="F174" s="223"/>
      <c r="G174" s="223"/>
      <c r="H174" s="223"/>
      <c r="I174" s="223"/>
      <c r="J174" s="223"/>
      <c r="K174" s="223"/>
      <c r="L174" s="223"/>
      <c r="M174" s="223"/>
      <c r="N174" s="222"/>
      <c r="O174" s="222"/>
      <c r="P174" s="222"/>
      <c r="Q174" s="222"/>
      <c r="R174" s="223"/>
      <c r="S174" s="223"/>
      <c r="T174" s="223"/>
      <c r="U174" s="223"/>
      <c r="V174" s="223"/>
      <c r="W174" s="223"/>
      <c r="X174" s="223"/>
      <c r="Y174" s="223"/>
      <c r="Z174" s="213"/>
      <c r="AA174" s="213"/>
      <c r="AB174" s="213"/>
      <c r="AC174" s="213"/>
      <c r="AD174" s="213"/>
      <c r="AE174" s="213"/>
      <c r="AF174" s="213"/>
      <c r="AG174" s="213" t="s">
        <v>235</v>
      </c>
      <c r="AH174" s="213">
        <v>0</v>
      </c>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row>
    <row r="175" spans="1:60" outlineLevel="3" x14ac:dyDescent="0.2">
      <c r="A175" s="220"/>
      <c r="B175" s="221"/>
      <c r="C175" s="258" t="s">
        <v>451</v>
      </c>
      <c r="D175" s="252"/>
      <c r="E175" s="253"/>
      <c r="F175" s="223"/>
      <c r="G175" s="223"/>
      <c r="H175" s="223"/>
      <c r="I175" s="223"/>
      <c r="J175" s="223"/>
      <c r="K175" s="223"/>
      <c r="L175" s="223"/>
      <c r="M175" s="223"/>
      <c r="N175" s="222"/>
      <c r="O175" s="222"/>
      <c r="P175" s="222"/>
      <c r="Q175" s="222"/>
      <c r="R175" s="223"/>
      <c r="S175" s="223"/>
      <c r="T175" s="223"/>
      <c r="U175" s="223"/>
      <c r="V175" s="223"/>
      <c r="W175" s="223"/>
      <c r="X175" s="223"/>
      <c r="Y175" s="223"/>
      <c r="Z175" s="213"/>
      <c r="AA175" s="213"/>
      <c r="AB175" s="213"/>
      <c r="AC175" s="213"/>
      <c r="AD175" s="213"/>
      <c r="AE175" s="213"/>
      <c r="AF175" s="213"/>
      <c r="AG175" s="213" t="s">
        <v>235</v>
      </c>
      <c r="AH175" s="213">
        <v>0</v>
      </c>
      <c r="AI175" s="213"/>
      <c r="AJ175" s="213"/>
      <c r="AK175" s="213"/>
      <c r="AL175" s="213"/>
      <c r="AM175" s="213"/>
      <c r="AN175" s="213"/>
      <c r="AO175" s="213"/>
      <c r="AP175" s="213"/>
      <c r="AQ175" s="213"/>
      <c r="AR175" s="213"/>
      <c r="AS175" s="213"/>
      <c r="AT175" s="213"/>
      <c r="AU175" s="213"/>
      <c r="AV175" s="213"/>
      <c r="AW175" s="213"/>
      <c r="AX175" s="213"/>
      <c r="AY175" s="213"/>
      <c r="AZ175" s="213"/>
      <c r="BA175" s="213"/>
      <c r="BB175" s="213"/>
      <c r="BC175" s="213"/>
      <c r="BD175" s="213"/>
      <c r="BE175" s="213"/>
      <c r="BF175" s="213"/>
      <c r="BG175" s="213"/>
      <c r="BH175" s="213"/>
    </row>
    <row r="176" spans="1:60" outlineLevel="3" x14ac:dyDescent="0.2">
      <c r="A176" s="220"/>
      <c r="B176" s="221"/>
      <c r="C176" s="258" t="s">
        <v>452</v>
      </c>
      <c r="D176" s="252"/>
      <c r="E176" s="253">
        <v>0.88239999999999996</v>
      </c>
      <c r="F176" s="223"/>
      <c r="G176" s="223"/>
      <c r="H176" s="223"/>
      <c r="I176" s="223"/>
      <c r="J176" s="223"/>
      <c r="K176" s="223"/>
      <c r="L176" s="223"/>
      <c r="M176" s="223"/>
      <c r="N176" s="222"/>
      <c r="O176" s="222"/>
      <c r="P176" s="222"/>
      <c r="Q176" s="222"/>
      <c r="R176" s="223"/>
      <c r="S176" s="223"/>
      <c r="T176" s="223"/>
      <c r="U176" s="223"/>
      <c r="V176" s="223"/>
      <c r="W176" s="223"/>
      <c r="X176" s="223"/>
      <c r="Y176" s="223"/>
      <c r="Z176" s="213"/>
      <c r="AA176" s="213"/>
      <c r="AB176" s="213"/>
      <c r="AC176" s="213"/>
      <c r="AD176" s="213"/>
      <c r="AE176" s="213"/>
      <c r="AF176" s="213"/>
      <c r="AG176" s="213" t="s">
        <v>235</v>
      </c>
      <c r="AH176" s="213">
        <v>0</v>
      </c>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row>
    <row r="177" spans="1:60" x14ac:dyDescent="0.2">
      <c r="A177" s="225" t="s">
        <v>204</v>
      </c>
      <c r="B177" s="226" t="s">
        <v>150</v>
      </c>
      <c r="C177" s="246" t="s">
        <v>151</v>
      </c>
      <c r="D177" s="227"/>
      <c r="E177" s="228"/>
      <c r="F177" s="229"/>
      <c r="G177" s="229">
        <f>SUMIF(AG178:AG192,"&lt;&gt;NOR",G178:G192)</f>
        <v>0</v>
      </c>
      <c r="H177" s="229"/>
      <c r="I177" s="229">
        <f>SUM(I178:I192)</f>
        <v>0</v>
      </c>
      <c r="J177" s="229"/>
      <c r="K177" s="229">
        <f>SUM(K178:K192)</f>
        <v>0</v>
      </c>
      <c r="L177" s="229"/>
      <c r="M177" s="229">
        <f>SUM(M178:M192)</f>
        <v>0</v>
      </c>
      <c r="N177" s="228"/>
      <c r="O177" s="228">
        <f>SUM(O178:O192)</f>
        <v>0.14000000000000001</v>
      </c>
      <c r="P177" s="228"/>
      <c r="Q177" s="228">
        <f>SUM(Q178:Q192)</f>
        <v>0.05</v>
      </c>
      <c r="R177" s="229"/>
      <c r="S177" s="229"/>
      <c r="T177" s="230"/>
      <c r="U177" s="224"/>
      <c r="V177" s="224">
        <f>SUM(V178:V192)</f>
        <v>5.1499999999999995</v>
      </c>
      <c r="W177" s="224"/>
      <c r="X177" s="224"/>
      <c r="Y177" s="224"/>
      <c r="AG177" t="s">
        <v>205</v>
      </c>
    </row>
    <row r="178" spans="1:60" ht="33.75" outlineLevel="1" x14ac:dyDescent="0.2">
      <c r="A178" s="232">
        <v>59</v>
      </c>
      <c r="B178" s="233" t="s">
        <v>453</v>
      </c>
      <c r="C178" s="248" t="s">
        <v>454</v>
      </c>
      <c r="D178" s="234" t="s">
        <v>308</v>
      </c>
      <c r="E178" s="235">
        <v>2</v>
      </c>
      <c r="F178" s="236"/>
      <c r="G178" s="237">
        <f>ROUND(E178*F178,2)</f>
        <v>0</v>
      </c>
      <c r="H178" s="236"/>
      <c r="I178" s="237">
        <f>ROUND(E178*H178,2)</f>
        <v>0</v>
      </c>
      <c r="J178" s="236"/>
      <c r="K178" s="237">
        <f>ROUND(E178*J178,2)</f>
        <v>0</v>
      </c>
      <c r="L178" s="237">
        <v>21</v>
      </c>
      <c r="M178" s="237">
        <f>G178*(1+L178/100)</f>
        <v>0</v>
      </c>
      <c r="N178" s="235">
        <v>2.5919999999999999E-2</v>
      </c>
      <c r="O178" s="235">
        <f>ROUND(E178*N178,2)</f>
        <v>0.05</v>
      </c>
      <c r="P178" s="235">
        <v>0</v>
      </c>
      <c r="Q178" s="235">
        <f>ROUND(E178*P178,2)</f>
        <v>0</v>
      </c>
      <c r="R178" s="237" t="s">
        <v>442</v>
      </c>
      <c r="S178" s="237" t="s">
        <v>209</v>
      </c>
      <c r="T178" s="238" t="s">
        <v>209</v>
      </c>
      <c r="U178" s="223">
        <v>0.876</v>
      </c>
      <c r="V178" s="223">
        <f>ROUND(E178*U178,2)</f>
        <v>1.75</v>
      </c>
      <c r="W178" s="223"/>
      <c r="X178" s="223" t="s">
        <v>230</v>
      </c>
      <c r="Y178" s="223" t="s">
        <v>211</v>
      </c>
      <c r="Z178" s="213"/>
      <c r="AA178" s="213"/>
      <c r="AB178" s="213"/>
      <c r="AC178" s="213"/>
      <c r="AD178" s="213"/>
      <c r="AE178" s="213"/>
      <c r="AF178" s="213"/>
      <c r="AG178" s="213" t="s">
        <v>231</v>
      </c>
      <c r="AH178" s="213"/>
      <c r="AI178" s="213"/>
      <c r="AJ178" s="213"/>
      <c r="AK178" s="213"/>
      <c r="AL178" s="213"/>
      <c r="AM178" s="213"/>
      <c r="AN178" s="213"/>
      <c r="AO178" s="213"/>
      <c r="AP178" s="213"/>
      <c r="AQ178" s="213"/>
      <c r="AR178" s="213"/>
      <c r="AS178" s="213"/>
      <c r="AT178" s="213"/>
      <c r="AU178" s="213"/>
      <c r="AV178" s="213"/>
      <c r="AW178" s="213"/>
      <c r="AX178" s="213"/>
      <c r="AY178" s="213"/>
      <c r="AZ178" s="213"/>
      <c r="BA178" s="213"/>
      <c r="BB178" s="213"/>
      <c r="BC178" s="213"/>
      <c r="BD178" s="213"/>
      <c r="BE178" s="213"/>
      <c r="BF178" s="213"/>
      <c r="BG178" s="213"/>
      <c r="BH178" s="213"/>
    </row>
    <row r="179" spans="1:60" outlineLevel="2" x14ac:dyDescent="0.2">
      <c r="A179" s="220"/>
      <c r="B179" s="221"/>
      <c r="C179" s="258" t="s">
        <v>455</v>
      </c>
      <c r="D179" s="252"/>
      <c r="E179" s="253">
        <v>2</v>
      </c>
      <c r="F179" s="223"/>
      <c r="G179" s="223"/>
      <c r="H179" s="223"/>
      <c r="I179" s="223"/>
      <c r="J179" s="223"/>
      <c r="K179" s="223"/>
      <c r="L179" s="223"/>
      <c r="M179" s="223"/>
      <c r="N179" s="222"/>
      <c r="O179" s="222"/>
      <c r="P179" s="222"/>
      <c r="Q179" s="222"/>
      <c r="R179" s="223"/>
      <c r="S179" s="223"/>
      <c r="T179" s="223"/>
      <c r="U179" s="223"/>
      <c r="V179" s="223"/>
      <c r="W179" s="223"/>
      <c r="X179" s="223"/>
      <c r="Y179" s="223"/>
      <c r="Z179" s="213"/>
      <c r="AA179" s="213"/>
      <c r="AB179" s="213"/>
      <c r="AC179" s="213"/>
      <c r="AD179" s="213"/>
      <c r="AE179" s="213"/>
      <c r="AF179" s="213"/>
      <c r="AG179" s="213" t="s">
        <v>235</v>
      </c>
      <c r="AH179" s="213">
        <v>0</v>
      </c>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row>
    <row r="180" spans="1:60" outlineLevel="1" x14ac:dyDescent="0.2">
      <c r="A180" s="232">
        <v>60</v>
      </c>
      <c r="B180" s="233" t="s">
        <v>456</v>
      </c>
      <c r="C180" s="248" t="s">
        <v>457</v>
      </c>
      <c r="D180" s="234" t="s">
        <v>308</v>
      </c>
      <c r="E180" s="235">
        <v>2</v>
      </c>
      <c r="F180" s="236"/>
      <c r="G180" s="237">
        <f>ROUND(E180*F180,2)</f>
        <v>0</v>
      </c>
      <c r="H180" s="236"/>
      <c r="I180" s="237">
        <f>ROUND(E180*H180,2)</f>
        <v>0</v>
      </c>
      <c r="J180" s="236"/>
      <c r="K180" s="237">
        <f>ROUND(E180*J180,2)</f>
        <v>0</v>
      </c>
      <c r="L180" s="237">
        <v>21</v>
      </c>
      <c r="M180" s="237">
        <f>G180*(1+L180/100)</f>
        <v>0</v>
      </c>
      <c r="N180" s="235">
        <v>8.0000000000000007E-5</v>
      </c>
      <c r="O180" s="235">
        <f>ROUND(E180*N180,2)</f>
        <v>0</v>
      </c>
      <c r="P180" s="235">
        <v>2.4930000000000001E-2</v>
      </c>
      <c r="Q180" s="235">
        <f>ROUND(E180*P180,2)</f>
        <v>0.05</v>
      </c>
      <c r="R180" s="237" t="s">
        <v>442</v>
      </c>
      <c r="S180" s="237" t="s">
        <v>209</v>
      </c>
      <c r="T180" s="238" t="s">
        <v>209</v>
      </c>
      <c r="U180" s="223">
        <v>0.26800000000000002</v>
      </c>
      <c r="V180" s="223">
        <f>ROUND(E180*U180,2)</f>
        <v>0.54</v>
      </c>
      <c r="W180" s="223"/>
      <c r="X180" s="223" t="s">
        <v>230</v>
      </c>
      <c r="Y180" s="223" t="s">
        <v>211</v>
      </c>
      <c r="Z180" s="213"/>
      <c r="AA180" s="213"/>
      <c r="AB180" s="213"/>
      <c r="AC180" s="213"/>
      <c r="AD180" s="213"/>
      <c r="AE180" s="213"/>
      <c r="AF180" s="213"/>
      <c r="AG180" s="213" t="s">
        <v>231</v>
      </c>
      <c r="AH180" s="213"/>
      <c r="AI180" s="213"/>
      <c r="AJ180" s="213"/>
      <c r="AK180" s="213"/>
      <c r="AL180" s="213"/>
      <c r="AM180" s="213"/>
      <c r="AN180" s="213"/>
      <c r="AO180" s="213"/>
      <c r="AP180" s="213"/>
      <c r="AQ180" s="213"/>
      <c r="AR180" s="213"/>
      <c r="AS180" s="213"/>
      <c r="AT180" s="213"/>
      <c r="AU180" s="213"/>
      <c r="AV180" s="213"/>
      <c r="AW180" s="213"/>
      <c r="AX180" s="213"/>
      <c r="AY180" s="213"/>
      <c r="AZ180" s="213"/>
      <c r="BA180" s="213"/>
      <c r="BB180" s="213"/>
      <c r="BC180" s="213"/>
      <c r="BD180" s="213"/>
      <c r="BE180" s="213"/>
      <c r="BF180" s="213"/>
      <c r="BG180" s="213"/>
      <c r="BH180" s="213"/>
    </row>
    <row r="181" spans="1:60" outlineLevel="2" x14ac:dyDescent="0.2">
      <c r="A181" s="220"/>
      <c r="B181" s="221"/>
      <c r="C181" s="258" t="s">
        <v>458</v>
      </c>
      <c r="D181" s="252"/>
      <c r="E181" s="253">
        <v>2</v>
      </c>
      <c r="F181" s="223"/>
      <c r="G181" s="223"/>
      <c r="H181" s="223"/>
      <c r="I181" s="223"/>
      <c r="J181" s="223"/>
      <c r="K181" s="223"/>
      <c r="L181" s="223"/>
      <c r="M181" s="223"/>
      <c r="N181" s="222"/>
      <c r="O181" s="222"/>
      <c r="P181" s="222"/>
      <c r="Q181" s="222"/>
      <c r="R181" s="223"/>
      <c r="S181" s="223"/>
      <c r="T181" s="223"/>
      <c r="U181" s="223"/>
      <c r="V181" s="223"/>
      <c r="W181" s="223"/>
      <c r="X181" s="223"/>
      <c r="Y181" s="223"/>
      <c r="Z181" s="213"/>
      <c r="AA181" s="213"/>
      <c r="AB181" s="213"/>
      <c r="AC181" s="213"/>
      <c r="AD181" s="213"/>
      <c r="AE181" s="213"/>
      <c r="AF181" s="213"/>
      <c r="AG181" s="213" t="s">
        <v>235</v>
      </c>
      <c r="AH181" s="213">
        <v>0</v>
      </c>
      <c r="AI181" s="213"/>
      <c r="AJ181" s="213"/>
      <c r="AK181" s="213"/>
      <c r="AL181" s="213"/>
      <c r="AM181" s="213"/>
      <c r="AN181" s="213"/>
      <c r="AO181" s="213"/>
      <c r="AP181" s="213"/>
      <c r="AQ181" s="213"/>
      <c r="AR181" s="213"/>
      <c r="AS181" s="213"/>
      <c r="AT181" s="213"/>
      <c r="AU181" s="213"/>
      <c r="AV181" s="213"/>
      <c r="AW181" s="213"/>
      <c r="AX181" s="213"/>
      <c r="AY181" s="213"/>
      <c r="AZ181" s="213"/>
      <c r="BA181" s="213"/>
      <c r="BB181" s="213"/>
      <c r="BC181" s="213"/>
      <c r="BD181" s="213"/>
      <c r="BE181" s="213"/>
      <c r="BF181" s="213"/>
      <c r="BG181" s="213"/>
      <c r="BH181" s="213"/>
    </row>
    <row r="182" spans="1:60" outlineLevel="1" x14ac:dyDescent="0.2">
      <c r="A182" s="232">
        <v>61</v>
      </c>
      <c r="B182" s="233" t="s">
        <v>459</v>
      </c>
      <c r="C182" s="248" t="s">
        <v>460</v>
      </c>
      <c r="D182" s="234" t="s">
        <v>434</v>
      </c>
      <c r="E182" s="235">
        <v>2</v>
      </c>
      <c r="F182" s="236"/>
      <c r="G182" s="237">
        <f>ROUND(E182*F182,2)</f>
        <v>0</v>
      </c>
      <c r="H182" s="236"/>
      <c r="I182" s="237">
        <f>ROUND(E182*H182,2)</f>
        <v>0</v>
      </c>
      <c r="J182" s="236"/>
      <c r="K182" s="237">
        <f>ROUND(E182*J182,2)</f>
        <v>0</v>
      </c>
      <c r="L182" s="237">
        <v>21</v>
      </c>
      <c r="M182" s="237">
        <f>G182*(1+L182/100)</f>
        <v>0</v>
      </c>
      <c r="N182" s="235">
        <v>2.4799999999999999E-2</v>
      </c>
      <c r="O182" s="235">
        <f>ROUND(E182*N182,2)</f>
        <v>0.05</v>
      </c>
      <c r="P182" s="235">
        <v>0</v>
      </c>
      <c r="Q182" s="235">
        <f>ROUND(E182*P182,2)</f>
        <v>0</v>
      </c>
      <c r="R182" s="237" t="s">
        <v>442</v>
      </c>
      <c r="S182" s="237" t="s">
        <v>209</v>
      </c>
      <c r="T182" s="238" t="s">
        <v>209</v>
      </c>
      <c r="U182" s="223">
        <v>1.1599999999999999</v>
      </c>
      <c r="V182" s="223">
        <f>ROUND(E182*U182,2)</f>
        <v>2.3199999999999998</v>
      </c>
      <c r="W182" s="223"/>
      <c r="X182" s="223" t="s">
        <v>230</v>
      </c>
      <c r="Y182" s="223" t="s">
        <v>211</v>
      </c>
      <c r="Z182" s="213"/>
      <c r="AA182" s="213"/>
      <c r="AB182" s="213"/>
      <c r="AC182" s="213"/>
      <c r="AD182" s="213"/>
      <c r="AE182" s="213"/>
      <c r="AF182" s="213"/>
      <c r="AG182" s="213" t="s">
        <v>231</v>
      </c>
      <c r="AH182" s="213"/>
      <c r="AI182" s="213"/>
      <c r="AJ182" s="213"/>
      <c r="AK182" s="213"/>
      <c r="AL182" s="213"/>
      <c r="AM182" s="213"/>
      <c r="AN182" s="213"/>
      <c r="AO182" s="213"/>
      <c r="AP182" s="213"/>
      <c r="AQ182" s="213"/>
      <c r="AR182" s="213"/>
      <c r="AS182" s="213"/>
      <c r="AT182" s="213"/>
      <c r="AU182" s="213"/>
      <c r="AV182" s="213"/>
      <c r="AW182" s="213"/>
      <c r="AX182" s="213"/>
      <c r="AY182" s="213"/>
      <c r="AZ182" s="213"/>
      <c r="BA182" s="213"/>
      <c r="BB182" s="213"/>
      <c r="BC182" s="213"/>
      <c r="BD182" s="213"/>
      <c r="BE182" s="213"/>
      <c r="BF182" s="213"/>
      <c r="BG182" s="213"/>
      <c r="BH182" s="213"/>
    </row>
    <row r="183" spans="1:60" outlineLevel="2" x14ac:dyDescent="0.2">
      <c r="A183" s="220"/>
      <c r="B183" s="221"/>
      <c r="C183" s="258" t="s">
        <v>461</v>
      </c>
      <c r="D183" s="252"/>
      <c r="E183" s="253">
        <v>2</v>
      </c>
      <c r="F183" s="223"/>
      <c r="G183" s="223"/>
      <c r="H183" s="223"/>
      <c r="I183" s="223"/>
      <c r="J183" s="223"/>
      <c r="K183" s="223"/>
      <c r="L183" s="223"/>
      <c r="M183" s="223"/>
      <c r="N183" s="222"/>
      <c r="O183" s="222"/>
      <c r="P183" s="222"/>
      <c r="Q183" s="222"/>
      <c r="R183" s="223"/>
      <c r="S183" s="223"/>
      <c r="T183" s="223"/>
      <c r="U183" s="223"/>
      <c r="V183" s="223"/>
      <c r="W183" s="223"/>
      <c r="X183" s="223"/>
      <c r="Y183" s="223"/>
      <c r="Z183" s="213"/>
      <c r="AA183" s="213"/>
      <c r="AB183" s="213"/>
      <c r="AC183" s="213"/>
      <c r="AD183" s="213"/>
      <c r="AE183" s="213"/>
      <c r="AF183" s="213"/>
      <c r="AG183" s="213" t="s">
        <v>235</v>
      </c>
      <c r="AH183" s="213">
        <v>0</v>
      </c>
      <c r="AI183" s="213"/>
      <c r="AJ183" s="213"/>
      <c r="AK183" s="213"/>
      <c r="AL183" s="213"/>
      <c r="AM183" s="213"/>
      <c r="AN183" s="213"/>
      <c r="AO183" s="213"/>
      <c r="AP183" s="213"/>
      <c r="AQ183" s="213"/>
      <c r="AR183" s="213"/>
      <c r="AS183" s="213"/>
      <c r="AT183" s="213"/>
      <c r="AU183" s="213"/>
      <c r="AV183" s="213"/>
      <c r="AW183" s="213"/>
      <c r="AX183" s="213"/>
      <c r="AY183" s="213"/>
      <c r="AZ183" s="213"/>
      <c r="BA183" s="213"/>
      <c r="BB183" s="213"/>
      <c r="BC183" s="213"/>
      <c r="BD183" s="213"/>
      <c r="BE183" s="213"/>
      <c r="BF183" s="213"/>
      <c r="BG183" s="213"/>
      <c r="BH183" s="213"/>
    </row>
    <row r="184" spans="1:60" outlineLevel="1" x14ac:dyDescent="0.2">
      <c r="A184" s="232">
        <v>62</v>
      </c>
      <c r="B184" s="233" t="s">
        <v>462</v>
      </c>
      <c r="C184" s="248" t="s">
        <v>463</v>
      </c>
      <c r="D184" s="234" t="s">
        <v>239</v>
      </c>
      <c r="E184" s="235">
        <v>2.88</v>
      </c>
      <c r="F184" s="236"/>
      <c r="G184" s="237">
        <f>ROUND(E184*F184,2)</f>
        <v>0</v>
      </c>
      <c r="H184" s="236"/>
      <c r="I184" s="237">
        <f>ROUND(E184*H184,2)</f>
        <v>0</v>
      </c>
      <c r="J184" s="236"/>
      <c r="K184" s="237">
        <f>ROUND(E184*J184,2)</f>
        <v>0</v>
      </c>
      <c r="L184" s="237">
        <v>21</v>
      </c>
      <c r="M184" s="237">
        <f>G184*(1+L184/100)</f>
        <v>0</v>
      </c>
      <c r="N184" s="235">
        <v>0</v>
      </c>
      <c r="O184" s="235">
        <f>ROUND(E184*N184,2)</f>
        <v>0</v>
      </c>
      <c r="P184" s="235">
        <v>0</v>
      </c>
      <c r="Q184" s="235">
        <f>ROUND(E184*P184,2)</f>
        <v>0</v>
      </c>
      <c r="R184" s="237" t="s">
        <v>442</v>
      </c>
      <c r="S184" s="237" t="s">
        <v>209</v>
      </c>
      <c r="T184" s="238" t="s">
        <v>209</v>
      </c>
      <c r="U184" s="223">
        <v>5.1999999999999998E-2</v>
      </c>
      <c r="V184" s="223">
        <f>ROUND(E184*U184,2)</f>
        <v>0.15</v>
      </c>
      <c r="W184" s="223"/>
      <c r="X184" s="223" t="s">
        <v>230</v>
      </c>
      <c r="Y184" s="223" t="s">
        <v>211</v>
      </c>
      <c r="Z184" s="213"/>
      <c r="AA184" s="213"/>
      <c r="AB184" s="213"/>
      <c r="AC184" s="213"/>
      <c r="AD184" s="213"/>
      <c r="AE184" s="213"/>
      <c r="AF184" s="213"/>
      <c r="AG184" s="213" t="s">
        <v>231</v>
      </c>
      <c r="AH184" s="213"/>
      <c r="AI184" s="213"/>
      <c r="AJ184" s="213"/>
      <c r="AK184" s="213"/>
      <c r="AL184" s="213"/>
      <c r="AM184" s="213"/>
      <c r="AN184" s="213"/>
      <c r="AO184" s="213"/>
      <c r="AP184" s="213"/>
      <c r="AQ184" s="213"/>
      <c r="AR184" s="213"/>
      <c r="AS184" s="213"/>
      <c r="AT184" s="213"/>
      <c r="AU184" s="213"/>
      <c r="AV184" s="213"/>
      <c r="AW184" s="213"/>
      <c r="AX184" s="213"/>
      <c r="AY184" s="213"/>
      <c r="AZ184" s="213"/>
      <c r="BA184" s="213"/>
      <c r="BB184" s="213"/>
      <c r="BC184" s="213"/>
      <c r="BD184" s="213"/>
      <c r="BE184" s="213"/>
      <c r="BF184" s="213"/>
      <c r="BG184" s="213"/>
      <c r="BH184" s="213"/>
    </row>
    <row r="185" spans="1:60" outlineLevel="2" x14ac:dyDescent="0.2">
      <c r="A185" s="220"/>
      <c r="B185" s="221"/>
      <c r="C185" s="257" t="s">
        <v>464</v>
      </c>
      <c r="D185" s="254"/>
      <c r="E185" s="254"/>
      <c r="F185" s="254"/>
      <c r="G185" s="254"/>
      <c r="H185" s="223"/>
      <c r="I185" s="223"/>
      <c r="J185" s="223"/>
      <c r="K185" s="223"/>
      <c r="L185" s="223"/>
      <c r="M185" s="223"/>
      <c r="N185" s="222"/>
      <c r="O185" s="222"/>
      <c r="P185" s="222"/>
      <c r="Q185" s="222"/>
      <c r="R185" s="223"/>
      <c r="S185" s="223"/>
      <c r="T185" s="223"/>
      <c r="U185" s="223"/>
      <c r="V185" s="223"/>
      <c r="W185" s="223"/>
      <c r="X185" s="223"/>
      <c r="Y185" s="223"/>
      <c r="Z185" s="213"/>
      <c r="AA185" s="213"/>
      <c r="AB185" s="213"/>
      <c r="AC185" s="213"/>
      <c r="AD185" s="213"/>
      <c r="AE185" s="213"/>
      <c r="AF185" s="213"/>
      <c r="AG185" s="213" t="s">
        <v>233</v>
      </c>
      <c r="AH185" s="213"/>
      <c r="AI185" s="213"/>
      <c r="AJ185" s="213"/>
      <c r="AK185" s="213"/>
      <c r="AL185" s="213"/>
      <c r="AM185" s="213"/>
      <c r="AN185" s="213"/>
      <c r="AO185" s="213"/>
      <c r="AP185" s="213"/>
      <c r="AQ185" s="213"/>
      <c r="AR185" s="213"/>
      <c r="AS185" s="213"/>
      <c r="AT185" s="213"/>
      <c r="AU185" s="213"/>
      <c r="AV185" s="213"/>
      <c r="AW185" s="213"/>
      <c r="AX185" s="213"/>
      <c r="AY185" s="213"/>
      <c r="AZ185" s="213"/>
      <c r="BA185" s="213"/>
      <c r="BB185" s="213"/>
      <c r="BC185" s="213"/>
      <c r="BD185" s="213"/>
      <c r="BE185" s="213"/>
      <c r="BF185" s="213"/>
      <c r="BG185" s="213"/>
      <c r="BH185" s="213"/>
    </row>
    <row r="186" spans="1:60" outlineLevel="2" x14ac:dyDescent="0.2">
      <c r="A186" s="220"/>
      <c r="B186" s="221"/>
      <c r="C186" s="258" t="s">
        <v>465</v>
      </c>
      <c r="D186" s="252"/>
      <c r="E186" s="253">
        <v>2.88</v>
      </c>
      <c r="F186" s="223"/>
      <c r="G186" s="223"/>
      <c r="H186" s="223"/>
      <c r="I186" s="223"/>
      <c r="J186" s="223"/>
      <c r="K186" s="223"/>
      <c r="L186" s="223"/>
      <c r="M186" s="223"/>
      <c r="N186" s="222"/>
      <c r="O186" s="222"/>
      <c r="P186" s="222"/>
      <c r="Q186" s="222"/>
      <c r="R186" s="223"/>
      <c r="S186" s="223"/>
      <c r="T186" s="223"/>
      <c r="U186" s="223"/>
      <c r="V186" s="223"/>
      <c r="W186" s="223"/>
      <c r="X186" s="223"/>
      <c r="Y186" s="223"/>
      <c r="Z186" s="213"/>
      <c r="AA186" s="213"/>
      <c r="AB186" s="213"/>
      <c r="AC186" s="213"/>
      <c r="AD186" s="213"/>
      <c r="AE186" s="213"/>
      <c r="AF186" s="213"/>
      <c r="AG186" s="213" t="s">
        <v>235</v>
      </c>
      <c r="AH186" s="213">
        <v>0</v>
      </c>
      <c r="AI186" s="213"/>
      <c r="AJ186" s="213"/>
      <c r="AK186" s="213"/>
      <c r="AL186" s="213"/>
      <c r="AM186" s="213"/>
      <c r="AN186" s="213"/>
      <c r="AO186" s="213"/>
      <c r="AP186" s="213"/>
      <c r="AQ186" s="213"/>
      <c r="AR186" s="213"/>
      <c r="AS186" s="213"/>
      <c r="AT186" s="213"/>
      <c r="AU186" s="213"/>
      <c r="AV186" s="213"/>
      <c r="AW186" s="213"/>
      <c r="AX186" s="213"/>
      <c r="AY186" s="213"/>
      <c r="AZ186" s="213"/>
      <c r="BA186" s="213"/>
      <c r="BB186" s="213"/>
      <c r="BC186" s="213"/>
      <c r="BD186" s="213"/>
      <c r="BE186" s="213"/>
      <c r="BF186" s="213"/>
      <c r="BG186" s="213"/>
      <c r="BH186" s="213"/>
    </row>
    <row r="187" spans="1:60" ht="22.5" outlineLevel="1" x14ac:dyDescent="0.2">
      <c r="A187" s="232">
        <v>63</v>
      </c>
      <c r="B187" s="233" t="s">
        <v>466</v>
      </c>
      <c r="C187" s="248" t="s">
        <v>467</v>
      </c>
      <c r="D187" s="234" t="s">
        <v>308</v>
      </c>
      <c r="E187" s="235">
        <v>2</v>
      </c>
      <c r="F187" s="236"/>
      <c r="G187" s="237">
        <f>ROUND(E187*F187,2)</f>
        <v>0</v>
      </c>
      <c r="H187" s="236"/>
      <c r="I187" s="237">
        <f>ROUND(E187*H187,2)</f>
        <v>0</v>
      </c>
      <c r="J187" s="236"/>
      <c r="K187" s="237">
        <f>ROUND(E187*J187,2)</f>
        <v>0</v>
      </c>
      <c r="L187" s="237">
        <v>21</v>
      </c>
      <c r="M187" s="237">
        <f>G187*(1+L187/100)</f>
        <v>0</v>
      </c>
      <c r="N187" s="235">
        <v>2.0959999999999999E-2</v>
      </c>
      <c r="O187" s="235">
        <f>ROUND(E187*N187,2)</f>
        <v>0.04</v>
      </c>
      <c r="P187" s="235">
        <v>0</v>
      </c>
      <c r="Q187" s="235">
        <f>ROUND(E187*P187,2)</f>
        <v>0</v>
      </c>
      <c r="R187" s="237" t="s">
        <v>292</v>
      </c>
      <c r="S187" s="237" t="s">
        <v>209</v>
      </c>
      <c r="T187" s="238" t="s">
        <v>209</v>
      </c>
      <c r="U187" s="223">
        <v>0</v>
      </c>
      <c r="V187" s="223">
        <f>ROUND(E187*U187,2)</f>
        <v>0</v>
      </c>
      <c r="W187" s="223"/>
      <c r="X187" s="223" t="s">
        <v>293</v>
      </c>
      <c r="Y187" s="223" t="s">
        <v>211</v>
      </c>
      <c r="Z187" s="213"/>
      <c r="AA187" s="213"/>
      <c r="AB187" s="213"/>
      <c r="AC187" s="213"/>
      <c r="AD187" s="213"/>
      <c r="AE187" s="213"/>
      <c r="AF187" s="213"/>
      <c r="AG187" s="213" t="s">
        <v>294</v>
      </c>
      <c r="AH187" s="213"/>
      <c r="AI187" s="213"/>
      <c r="AJ187" s="213"/>
      <c r="AK187" s="213"/>
      <c r="AL187" s="213"/>
      <c r="AM187" s="213"/>
      <c r="AN187" s="213"/>
      <c r="AO187" s="213"/>
      <c r="AP187" s="213"/>
      <c r="AQ187" s="213"/>
      <c r="AR187" s="213"/>
      <c r="AS187" s="213"/>
      <c r="AT187" s="213"/>
      <c r="AU187" s="213"/>
      <c r="AV187" s="213"/>
      <c r="AW187" s="213"/>
      <c r="AX187" s="213"/>
      <c r="AY187" s="213"/>
      <c r="AZ187" s="213"/>
      <c r="BA187" s="213"/>
      <c r="BB187" s="213"/>
      <c r="BC187" s="213"/>
      <c r="BD187" s="213"/>
      <c r="BE187" s="213"/>
      <c r="BF187" s="213"/>
      <c r="BG187" s="213"/>
      <c r="BH187" s="213"/>
    </row>
    <row r="188" spans="1:60" outlineLevel="2" x14ac:dyDescent="0.2">
      <c r="A188" s="220"/>
      <c r="B188" s="221"/>
      <c r="C188" s="258" t="s">
        <v>461</v>
      </c>
      <c r="D188" s="252"/>
      <c r="E188" s="253">
        <v>2</v>
      </c>
      <c r="F188" s="223"/>
      <c r="G188" s="223"/>
      <c r="H188" s="223"/>
      <c r="I188" s="223"/>
      <c r="J188" s="223"/>
      <c r="K188" s="223"/>
      <c r="L188" s="223"/>
      <c r="M188" s="223"/>
      <c r="N188" s="222"/>
      <c r="O188" s="222"/>
      <c r="P188" s="222"/>
      <c r="Q188" s="222"/>
      <c r="R188" s="223"/>
      <c r="S188" s="223"/>
      <c r="T188" s="223"/>
      <c r="U188" s="223"/>
      <c r="V188" s="223"/>
      <c r="W188" s="223"/>
      <c r="X188" s="223"/>
      <c r="Y188" s="223"/>
      <c r="Z188" s="213"/>
      <c r="AA188" s="213"/>
      <c r="AB188" s="213"/>
      <c r="AC188" s="213"/>
      <c r="AD188" s="213"/>
      <c r="AE188" s="213"/>
      <c r="AF188" s="213"/>
      <c r="AG188" s="213" t="s">
        <v>235</v>
      </c>
      <c r="AH188" s="213">
        <v>0</v>
      </c>
      <c r="AI188" s="213"/>
      <c r="AJ188" s="213"/>
      <c r="AK188" s="213"/>
      <c r="AL188" s="213"/>
      <c r="AM188" s="213"/>
      <c r="AN188" s="213"/>
      <c r="AO188" s="213"/>
      <c r="AP188" s="213"/>
      <c r="AQ188" s="213"/>
      <c r="AR188" s="213"/>
      <c r="AS188" s="213"/>
      <c r="AT188" s="213"/>
      <c r="AU188" s="213"/>
      <c r="AV188" s="213"/>
      <c r="AW188" s="213"/>
      <c r="AX188" s="213"/>
      <c r="AY188" s="213"/>
      <c r="AZ188" s="213"/>
      <c r="BA188" s="213"/>
      <c r="BB188" s="213"/>
      <c r="BC188" s="213"/>
      <c r="BD188" s="213"/>
      <c r="BE188" s="213"/>
      <c r="BF188" s="213"/>
      <c r="BG188" s="213"/>
      <c r="BH188" s="213"/>
    </row>
    <row r="189" spans="1:60" outlineLevel="1" x14ac:dyDescent="0.2">
      <c r="A189" s="232">
        <v>64</v>
      </c>
      <c r="B189" s="233" t="s">
        <v>468</v>
      </c>
      <c r="C189" s="248" t="s">
        <v>469</v>
      </c>
      <c r="D189" s="234" t="s">
        <v>284</v>
      </c>
      <c r="E189" s="235">
        <v>0.14352000000000001</v>
      </c>
      <c r="F189" s="236"/>
      <c r="G189" s="237">
        <f>ROUND(E189*F189,2)</f>
        <v>0</v>
      </c>
      <c r="H189" s="236"/>
      <c r="I189" s="237">
        <f>ROUND(E189*H189,2)</f>
        <v>0</v>
      </c>
      <c r="J189" s="236"/>
      <c r="K189" s="237">
        <f>ROUND(E189*J189,2)</f>
        <v>0</v>
      </c>
      <c r="L189" s="237">
        <v>21</v>
      </c>
      <c r="M189" s="237">
        <f>G189*(1+L189/100)</f>
        <v>0</v>
      </c>
      <c r="N189" s="235">
        <v>0</v>
      </c>
      <c r="O189" s="235">
        <f>ROUND(E189*N189,2)</f>
        <v>0</v>
      </c>
      <c r="P189" s="235">
        <v>0</v>
      </c>
      <c r="Q189" s="235">
        <f>ROUND(E189*P189,2)</f>
        <v>0</v>
      </c>
      <c r="R189" s="237" t="s">
        <v>442</v>
      </c>
      <c r="S189" s="237" t="s">
        <v>209</v>
      </c>
      <c r="T189" s="238" t="s">
        <v>209</v>
      </c>
      <c r="U189" s="223">
        <v>2.71</v>
      </c>
      <c r="V189" s="223">
        <f>ROUND(E189*U189,2)</f>
        <v>0.39</v>
      </c>
      <c r="W189" s="223"/>
      <c r="X189" s="223" t="s">
        <v>367</v>
      </c>
      <c r="Y189" s="223" t="s">
        <v>211</v>
      </c>
      <c r="Z189" s="213"/>
      <c r="AA189" s="213"/>
      <c r="AB189" s="213"/>
      <c r="AC189" s="213"/>
      <c r="AD189" s="213"/>
      <c r="AE189" s="213"/>
      <c r="AF189" s="213"/>
      <c r="AG189" s="213" t="s">
        <v>368</v>
      </c>
      <c r="AH189" s="213"/>
      <c r="AI189" s="213"/>
      <c r="AJ189" s="213"/>
      <c r="AK189" s="213"/>
      <c r="AL189" s="213"/>
      <c r="AM189" s="213"/>
      <c r="AN189" s="213"/>
      <c r="AO189" s="213"/>
      <c r="AP189" s="213"/>
      <c r="AQ189" s="213"/>
      <c r="AR189" s="213"/>
      <c r="AS189" s="213"/>
      <c r="AT189" s="213"/>
      <c r="AU189" s="213"/>
      <c r="AV189" s="213"/>
      <c r="AW189" s="213"/>
      <c r="AX189" s="213"/>
      <c r="AY189" s="213"/>
      <c r="AZ189" s="213"/>
      <c r="BA189" s="213"/>
      <c r="BB189" s="213"/>
      <c r="BC189" s="213"/>
      <c r="BD189" s="213"/>
      <c r="BE189" s="213"/>
      <c r="BF189" s="213"/>
      <c r="BG189" s="213"/>
      <c r="BH189" s="213"/>
    </row>
    <row r="190" spans="1:60" outlineLevel="2" x14ac:dyDescent="0.2">
      <c r="A190" s="220"/>
      <c r="B190" s="221"/>
      <c r="C190" s="258" t="s">
        <v>370</v>
      </c>
      <c r="D190" s="252"/>
      <c r="E190" s="253"/>
      <c r="F190" s="223"/>
      <c r="G190" s="223"/>
      <c r="H190" s="223"/>
      <c r="I190" s="223"/>
      <c r="J190" s="223"/>
      <c r="K190" s="223"/>
      <c r="L190" s="223"/>
      <c r="M190" s="223"/>
      <c r="N190" s="222"/>
      <c r="O190" s="222"/>
      <c r="P190" s="222"/>
      <c r="Q190" s="222"/>
      <c r="R190" s="223"/>
      <c r="S190" s="223"/>
      <c r="T190" s="223"/>
      <c r="U190" s="223"/>
      <c r="V190" s="223"/>
      <c r="W190" s="223"/>
      <c r="X190" s="223"/>
      <c r="Y190" s="223"/>
      <c r="Z190" s="213"/>
      <c r="AA190" s="213"/>
      <c r="AB190" s="213"/>
      <c r="AC190" s="213"/>
      <c r="AD190" s="213"/>
      <c r="AE190" s="213"/>
      <c r="AF190" s="213"/>
      <c r="AG190" s="213" t="s">
        <v>235</v>
      </c>
      <c r="AH190" s="213">
        <v>0</v>
      </c>
      <c r="AI190" s="213"/>
      <c r="AJ190" s="213"/>
      <c r="AK190" s="213"/>
      <c r="AL190" s="213"/>
      <c r="AM190" s="213"/>
      <c r="AN190" s="213"/>
      <c r="AO190" s="213"/>
      <c r="AP190" s="213"/>
      <c r="AQ190" s="213"/>
      <c r="AR190" s="213"/>
      <c r="AS190" s="213"/>
      <c r="AT190" s="213"/>
      <c r="AU190" s="213"/>
      <c r="AV190" s="213"/>
      <c r="AW190" s="213"/>
      <c r="AX190" s="213"/>
      <c r="AY190" s="213"/>
      <c r="AZ190" s="213"/>
      <c r="BA190" s="213"/>
      <c r="BB190" s="213"/>
      <c r="BC190" s="213"/>
      <c r="BD190" s="213"/>
      <c r="BE190" s="213"/>
      <c r="BF190" s="213"/>
      <c r="BG190" s="213"/>
      <c r="BH190" s="213"/>
    </row>
    <row r="191" spans="1:60" outlineLevel="3" x14ac:dyDescent="0.2">
      <c r="A191" s="220"/>
      <c r="B191" s="221"/>
      <c r="C191" s="258" t="s">
        <v>470</v>
      </c>
      <c r="D191" s="252"/>
      <c r="E191" s="253"/>
      <c r="F191" s="223"/>
      <c r="G191" s="223"/>
      <c r="H191" s="223"/>
      <c r="I191" s="223"/>
      <c r="J191" s="223"/>
      <c r="K191" s="223"/>
      <c r="L191" s="223"/>
      <c r="M191" s="223"/>
      <c r="N191" s="222"/>
      <c r="O191" s="222"/>
      <c r="P191" s="222"/>
      <c r="Q191" s="222"/>
      <c r="R191" s="223"/>
      <c r="S191" s="223"/>
      <c r="T191" s="223"/>
      <c r="U191" s="223"/>
      <c r="V191" s="223"/>
      <c r="W191" s="223"/>
      <c r="X191" s="223"/>
      <c r="Y191" s="223"/>
      <c r="Z191" s="213"/>
      <c r="AA191" s="213"/>
      <c r="AB191" s="213"/>
      <c r="AC191" s="213"/>
      <c r="AD191" s="213"/>
      <c r="AE191" s="213"/>
      <c r="AF191" s="213"/>
      <c r="AG191" s="213" t="s">
        <v>235</v>
      </c>
      <c r="AH191" s="213">
        <v>0</v>
      </c>
      <c r="AI191" s="213"/>
      <c r="AJ191" s="213"/>
      <c r="AK191" s="213"/>
      <c r="AL191" s="213"/>
      <c r="AM191" s="213"/>
      <c r="AN191" s="213"/>
      <c r="AO191" s="213"/>
      <c r="AP191" s="213"/>
      <c r="AQ191" s="213"/>
      <c r="AR191" s="213"/>
      <c r="AS191" s="213"/>
      <c r="AT191" s="213"/>
      <c r="AU191" s="213"/>
      <c r="AV191" s="213"/>
      <c r="AW191" s="213"/>
      <c r="AX191" s="213"/>
      <c r="AY191" s="213"/>
      <c r="AZ191" s="213"/>
      <c r="BA191" s="213"/>
      <c r="BB191" s="213"/>
      <c r="BC191" s="213"/>
      <c r="BD191" s="213"/>
      <c r="BE191" s="213"/>
      <c r="BF191" s="213"/>
      <c r="BG191" s="213"/>
      <c r="BH191" s="213"/>
    </row>
    <row r="192" spans="1:60" outlineLevel="3" x14ac:dyDescent="0.2">
      <c r="A192" s="220"/>
      <c r="B192" s="221"/>
      <c r="C192" s="258" t="s">
        <v>471</v>
      </c>
      <c r="D192" s="252"/>
      <c r="E192" s="253">
        <v>0.14352000000000001</v>
      </c>
      <c r="F192" s="223"/>
      <c r="G192" s="223"/>
      <c r="H192" s="223"/>
      <c r="I192" s="223"/>
      <c r="J192" s="223"/>
      <c r="K192" s="223"/>
      <c r="L192" s="223"/>
      <c r="M192" s="223"/>
      <c r="N192" s="222"/>
      <c r="O192" s="222"/>
      <c r="P192" s="222"/>
      <c r="Q192" s="222"/>
      <c r="R192" s="223"/>
      <c r="S192" s="223"/>
      <c r="T192" s="223"/>
      <c r="U192" s="223"/>
      <c r="V192" s="223"/>
      <c r="W192" s="223"/>
      <c r="X192" s="223"/>
      <c r="Y192" s="223"/>
      <c r="Z192" s="213"/>
      <c r="AA192" s="213"/>
      <c r="AB192" s="213"/>
      <c r="AC192" s="213"/>
      <c r="AD192" s="213"/>
      <c r="AE192" s="213"/>
      <c r="AF192" s="213"/>
      <c r="AG192" s="213" t="s">
        <v>235</v>
      </c>
      <c r="AH192" s="213">
        <v>0</v>
      </c>
      <c r="AI192" s="213"/>
      <c r="AJ192" s="213"/>
      <c r="AK192" s="213"/>
      <c r="AL192" s="213"/>
      <c r="AM192" s="213"/>
      <c r="AN192" s="213"/>
      <c r="AO192" s="213"/>
      <c r="AP192" s="213"/>
      <c r="AQ192" s="213"/>
      <c r="AR192" s="213"/>
      <c r="AS192" s="213"/>
      <c r="AT192" s="213"/>
      <c r="AU192" s="213"/>
      <c r="AV192" s="213"/>
      <c r="AW192" s="213"/>
      <c r="AX192" s="213"/>
      <c r="AY192" s="213"/>
      <c r="AZ192" s="213"/>
      <c r="BA192" s="213"/>
      <c r="BB192" s="213"/>
      <c r="BC192" s="213"/>
      <c r="BD192" s="213"/>
      <c r="BE192" s="213"/>
      <c r="BF192" s="213"/>
      <c r="BG192" s="213"/>
      <c r="BH192" s="213"/>
    </row>
    <row r="193" spans="1:60" x14ac:dyDescent="0.2">
      <c r="A193" s="225" t="s">
        <v>204</v>
      </c>
      <c r="B193" s="226" t="s">
        <v>152</v>
      </c>
      <c r="C193" s="246" t="s">
        <v>153</v>
      </c>
      <c r="D193" s="227"/>
      <c r="E193" s="228"/>
      <c r="F193" s="229"/>
      <c r="G193" s="229">
        <f>SUMIF(AG194:AG212,"&lt;&gt;NOR",G194:G212)</f>
        <v>0</v>
      </c>
      <c r="H193" s="229"/>
      <c r="I193" s="229">
        <f>SUM(I194:I212)</f>
        <v>0</v>
      </c>
      <c r="J193" s="229"/>
      <c r="K193" s="229">
        <f>SUM(K194:K212)</f>
        <v>0</v>
      </c>
      <c r="L193" s="229"/>
      <c r="M193" s="229">
        <f>SUM(M194:M212)</f>
        <v>0</v>
      </c>
      <c r="N193" s="228"/>
      <c r="O193" s="228">
        <f>SUM(O194:O212)</f>
        <v>0.11</v>
      </c>
      <c r="P193" s="228"/>
      <c r="Q193" s="228">
        <f>SUM(Q194:Q212)</f>
        <v>0.05</v>
      </c>
      <c r="R193" s="229"/>
      <c r="S193" s="229"/>
      <c r="T193" s="230"/>
      <c r="U193" s="224"/>
      <c r="V193" s="224">
        <f>SUM(V194:V212)</f>
        <v>25.84</v>
      </c>
      <c r="W193" s="224"/>
      <c r="X193" s="224"/>
      <c r="Y193" s="224"/>
      <c r="AG193" t="s">
        <v>205</v>
      </c>
    </row>
    <row r="194" spans="1:60" ht="22.5" outlineLevel="1" x14ac:dyDescent="0.2">
      <c r="A194" s="232">
        <v>65</v>
      </c>
      <c r="B194" s="233" t="s">
        <v>472</v>
      </c>
      <c r="C194" s="248" t="s">
        <v>473</v>
      </c>
      <c r="D194" s="234" t="s">
        <v>254</v>
      </c>
      <c r="E194" s="235">
        <v>7</v>
      </c>
      <c r="F194" s="236"/>
      <c r="G194" s="237">
        <f>ROUND(E194*F194,2)</f>
        <v>0</v>
      </c>
      <c r="H194" s="236"/>
      <c r="I194" s="237">
        <f>ROUND(E194*H194,2)</f>
        <v>0</v>
      </c>
      <c r="J194" s="236"/>
      <c r="K194" s="237">
        <f>ROUND(E194*J194,2)</f>
        <v>0</v>
      </c>
      <c r="L194" s="237">
        <v>21</v>
      </c>
      <c r="M194" s="237">
        <f>G194*(1+L194/100)</f>
        <v>0</v>
      </c>
      <c r="N194" s="235">
        <v>1.315E-2</v>
      </c>
      <c r="O194" s="235">
        <f>ROUND(E194*N194,2)</f>
        <v>0.09</v>
      </c>
      <c r="P194" s="235">
        <v>0</v>
      </c>
      <c r="Q194" s="235">
        <f>ROUND(E194*P194,2)</f>
        <v>0</v>
      </c>
      <c r="R194" s="237" t="s">
        <v>474</v>
      </c>
      <c r="S194" s="237" t="s">
        <v>209</v>
      </c>
      <c r="T194" s="238" t="s">
        <v>209</v>
      </c>
      <c r="U194" s="223">
        <v>2.9590000000000001</v>
      </c>
      <c r="V194" s="223">
        <f>ROUND(E194*U194,2)</f>
        <v>20.71</v>
      </c>
      <c r="W194" s="223"/>
      <c r="X194" s="223" t="s">
        <v>230</v>
      </c>
      <c r="Y194" s="223" t="s">
        <v>211</v>
      </c>
      <c r="Z194" s="213"/>
      <c r="AA194" s="213"/>
      <c r="AB194" s="213"/>
      <c r="AC194" s="213"/>
      <c r="AD194" s="213"/>
      <c r="AE194" s="213"/>
      <c r="AF194" s="213"/>
      <c r="AG194" s="213" t="s">
        <v>231</v>
      </c>
      <c r="AH194" s="213"/>
      <c r="AI194" s="213"/>
      <c r="AJ194" s="213"/>
      <c r="AK194" s="213"/>
      <c r="AL194" s="213"/>
      <c r="AM194" s="213"/>
      <c r="AN194" s="213"/>
      <c r="AO194" s="213"/>
      <c r="AP194" s="213"/>
      <c r="AQ194" s="213"/>
      <c r="AR194" s="213"/>
      <c r="AS194" s="213"/>
      <c r="AT194" s="213"/>
      <c r="AU194" s="213"/>
      <c r="AV194" s="213"/>
      <c r="AW194" s="213"/>
      <c r="AX194" s="213"/>
      <c r="AY194" s="213"/>
      <c r="AZ194" s="213"/>
      <c r="BA194" s="213"/>
      <c r="BB194" s="213"/>
      <c r="BC194" s="213"/>
      <c r="BD194" s="213"/>
      <c r="BE194" s="213"/>
      <c r="BF194" s="213"/>
      <c r="BG194" s="213"/>
      <c r="BH194" s="213"/>
    </row>
    <row r="195" spans="1:60" outlineLevel="2" x14ac:dyDescent="0.2">
      <c r="A195" s="220"/>
      <c r="B195" s="221"/>
      <c r="C195" s="258" t="s">
        <v>386</v>
      </c>
      <c r="D195" s="252"/>
      <c r="E195" s="253">
        <v>7</v>
      </c>
      <c r="F195" s="223"/>
      <c r="G195" s="223"/>
      <c r="H195" s="223"/>
      <c r="I195" s="223"/>
      <c r="J195" s="223"/>
      <c r="K195" s="223"/>
      <c r="L195" s="223"/>
      <c r="M195" s="223"/>
      <c r="N195" s="222"/>
      <c r="O195" s="222"/>
      <c r="P195" s="222"/>
      <c r="Q195" s="222"/>
      <c r="R195" s="223"/>
      <c r="S195" s="223"/>
      <c r="T195" s="223"/>
      <c r="U195" s="223"/>
      <c r="V195" s="223"/>
      <c r="W195" s="223"/>
      <c r="X195" s="223"/>
      <c r="Y195" s="223"/>
      <c r="Z195" s="213"/>
      <c r="AA195" s="213"/>
      <c r="AB195" s="213"/>
      <c r="AC195" s="213"/>
      <c r="AD195" s="213"/>
      <c r="AE195" s="213"/>
      <c r="AF195" s="213"/>
      <c r="AG195" s="213" t="s">
        <v>235</v>
      </c>
      <c r="AH195" s="213">
        <v>0</v>
      </c>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row>
    <row r="196" spans="1:60" outlineLevel="3" x14ac:dyDescent="0.2">
      <c r="A196" s="220"/>
      <c r="B196" s="221"/>
      <c r="C196" s="258" t="s">
        <v>475</v>
      </c>
      <c r="D196" s="252"/>
      <c r="E196" s="253"/>
      <c r="F196" s="223"/>
      <c r="G196" s="223"/>
      <c r="H196" s="223"/>
      <c r="I196" s="223"/>
      <c r="J196" s="223"/>
      <c r="K196" s="223"/>
      <c r="L196" s="223"/>
      <c r="M196" s="223"/>
      <c r="N196" s="222"/>
      <c r="O196" s="222"/>
      <c r="P196" s="222"/>
      <c r="Q196" s="222"/>
      <c r="R196" s="223"/>
      <c r="S196" s="223"/>
      <c r="T196" s="223"/>
      <c r="U196" s="223"/>
      <c r="V196" s="223"/>
      <c r="W196" s="223"/>
      <c r="X196" s="223"/>
      <c r="Y196" s="223"/>
      <c r="Z196" s="213"/>
      <c r="AA196" s="213"/>
      <c r="AB196" s="213"/>
      <c r="AC196" s="213"/>
      <c r="AD196" s="213"/>
      <c r="AE196" s="213"/>
      <c r="AF196" s="213"/>
      <c r="AG196" s="213" t="s">
        <v>235</v>
      </c>
      <c r="AH196" s="213">
        <v>0</v>
      </c>
      <c r="AI196" s="213"/>
      <c r="AJ196" s="213"/>
      <c r="AK196" s="213"/>
      <c r="AL196" s="213"/>
      <c r="AM196" s="213"/>
      <c r="AN196" s="213"/>
      <c r="AO196" s="213"/>
      <c r="AP196" s="213"/>
      <c r="AQ196" s="213"/>
      <c r="AR196" s="213"/>
      <c r="AS196" s="213"/>
      <c r="AT196" s="213"/>
      <c r="AU196" s="213"/>
      <c r="AV196" s="213"/>
      <c r="AW196" s="213"/>
      <c r="AX196" s="213"/>
      <c r="AY196" s="213"/>
      <c r="AZ196" s="213"/>
      <c r="BA196" s="213"/>
      <c r="BB196" s="213"/>
      <c r="BC196" s="213"/>
      <c r="BD196" s="213"/>
      <c r="BE196" s="213"/>
      <c r="BF196" s="213"/>
      <c r="BG196" s="213"/>
      <c r="BH196" s="213"/>
    </row>
    <row r="197" spans="1:60" ht="22.5" outlineLevel="1" x14ac:dyDescent="0.2">
      <c r="A197" s="232">
        <v>66</v>
      </c>
      <c r="B197" s="233" t="s">
        <v>476</v>
      </c>
      <c r="C197" s="248" t="s">
        <v>477</v>
      </c>
      <c r="D197" s="234" t="s">
        <v>254</v>
      </c>
      <c r="E197" s="235">
        <v>7</v>
      </c>
      <c r="F197" s="236"/>
      <c r="G197" s="237">
        <f>ROUND(E197*F197,2)</f>
        <v>0</v>
      </c>
      <c r="H197" s="236"/>
      <c r="I197" s="237">
        <f>ROUND(E197*H197,2)</f>
        <v>0</v>
      </c>
      <c r="J197" s="236"/>
      <c r="K197" s="237">
        <f>ROUND(E197*J197,2)</f>
        <v>0</v>
      </c>
      <c r="L197" s="237">
        <v>21</v>
      </c>
      <c r="M197" s="237">
        <f>G197*(1+L197/100)</f>
        <v>0</v>
      </c>
      <c r="N197" s="235">
        <v>3.16E-3</v>
      </c>
      <c r="O197" s="235">
        <f>ROUND(E197*N197,2)</f>
        <v>0.02</v>
      </c>
      <c r="P197" s="235">
        <v>0</v>
      </c>
      <c r="Q197" s="235">
        <f>ROUND(E197*P197,2)</f>
        <v>0</v>
      </c>
      <c r="R197" s="237" t="s">
        <v>474</v>
      </c>
      <c r="S197" s="237" t="s">
        <v>209</v>
      </c>
      <c r="T197" s="238" t="s">
        <v>209</v>
      </c>
      <c r="U197" s="223">
        <v>0.40699999999999997</v>
      </c>
      <c r="V197" s="223">
        <f>ROUND(E197*U197,2)</f>
        <v>2.85</v>
      </c>
      <c r="W197" s="223"/>
      <c r="X197" s="223" t="s">
        <v>230</v>
      </c>
      <c r="Y197" s="223" t="s">
        <v>211</v>
      </c>
      <c r="Z197" s="213"/>
      <c r="AA197" s="213"/>
      <c r="AB197" s="213"/>
      <c r="AC197" s="213"/>
      <c r="AD197" s="213"/>
      <c r="AE197" s="213"/>
      <c r="AF197" s="213"/>
      <c r="AG197" s="213" t="s">
        <v>231</v>
      </c>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row>
    <row r="198" spans="1:60" outlineLevel="2" x14ac:dyDescent="0.2">
      <c r="A198" s="220"/>
      <c r="B198" s="221"/>
      <c r="C198" s="257" t="s">
        <v>478</v>
      </c>
      <c r="D198" s="254"/>
      <c r="E198" s="254"/>
      <c r="F198" s="254"/>
      <c r="G198" s="254"/>
      <c r="H198" s="223"/>
      <c r="I198" s="223"/>
      <c r="J198" s="223"/>
      <c r="K198" s="223"/>
      <c r="L198" s="223"/>
      <c r="M198" s="223"/>
      <c r="N198" s="222"/>
      <c r="O198" s="222"/>
      <c r="P198" s="222"/>
      <c r="Q198" s="222"/>
      <c r="R198" s="223"/>
      <c r="S198" s="223"/>
      <c r="T198" s="223"/>
      <c r="U198" s="223"/>
      <c r="V198" s="223"/>
      <c r="W198" s="223"/>
      <c r="X198" s="223"/>
      <c r="Y198" s="223"/>
      <c r="Z198" s="213"/>
      <c r="AA198" s="213"/>
      <c r="AB198" s="213"/>
      <c r="AC198" s="213"/>
      <c r="AD198" s="213"/>
      <c r="AE198" s="213"/>
      <c r="AF198" s="213"/>
      <c r="AG198" s="213" t="s">
        <v>233</v>
      </c>
      <c r="AH198" s="213"/>
      <c r="AI198" s="213"/>
      <c r="AJ198" s="213"/>
      <c r="AK198" s="213"/>
      <c r="AL198" s="213"/>
      <c r="AM198" s="213"/>
      <c r="AN198" s="213"/>
      <c r="AO198" s="213"/>
      <c r="AP198" s="213"/>
      <c r="AQ198" s="213"/>
      <c r="AR198" s="213"/>
      <c r="AS198" s="213"/>
      <c r="AT198" s="213"/>
      <c r="AU198" s="213"/>
      <c r="AV198" s="213"/>
      <c r="AW198" s="213"/>
      <c r="AX198" s="213"/>
      <c r="AY198" s="213"/>
      <c r="AZ198" s="213"/>
      <c r="BA198" s="213"/>
      <c r="BB198" s="213"/>
      <c r="BC198" s="213"/>
      <c r="BD198" s="213"/>
      <c r="BE198" s="213"/>
      <c r="BF198" s="213"/>
      <c r="BG198" s="213"/>
      <c r="BH198" s="213"/>
    </row>
    <row r="199" spans="1:60" outlineLevel="2" x14ac:dyDescent="0.2">
      <c r="A199" s="220"/>
      <c r="B199" s="221"/>
      <c r="C199" s="258" t="s">
        <v>479</v>
      </c>
      <c r="D199" s="252"/>
      <c r="E199" s="253">
        <v>7</v>
      </c>
      <c r="F199" s="223"/>
      <c r="G199" s="223"/>
      <c r="H199" s="223"/>
      <c r="I199" s="223"/>
      <c r="J199" s="223"/>
      <c r="K199" s="223"/>
      <c r="L199" s="223"/>
      <c r="M199" s="223"/>
      <c r="N199" s="222"/>
      <c r="O199" s="222"/>
      <c r="P199" s="222"/>
      <c r="Q199" s="222"/>
      <c r="R199" s="223"/>
      <c r="S199" s="223"/>
      <c r="T199" s="223"/>
      <c r="U199" s="223"/>
      <c r="V199" s="223"/>
      <c r="W199" s="223"/>
      <c r="X199" s="223"/>
      <c r="Y199" s="223"/>
      <c r="Z199" s="213"/>
      <c r="AA199" s="213"/>
      <c r="AB199" s="213"/>
      <c r="AC199" s="213"/>
      <c r="AD199" s="213"/>
      <c r="AE199" s="213"/>
      <c r="AF199" s="213"/>
      <c r="AG199" s="213" t="s">
        <v>235</v>
      </c>
      <c r="AH199" s="213">
        <v>0</v>
      </c>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row>
    <row r="200" spans="1:60" outlineLevel="1" x14ac:dyDescent="0.2">
      <c r="A200" s="232">
        <v>67</v>
      </c>
      <c r="B200" s="233" t="s">
        <v>480</v>
      </c>
      <c r="C200" s="248" t="s">
        <v>481</v>
      </c>
      <c r="D200" s="234" t="s">
        <v>254</v>
      </c>
      <c r="E200" s="235">
        <v>7</v>
      </c>
      <c r="F200" s="236"/>
      <c r="G200" s="237">
        <f>ROUND(E200*F200,2)</f>
        <v>0</v>
      </c>
      <c r="H200" s="236"/>
      <c r="I200" s="237">
        <f>ROUND(E200*H200,2)</f>
        <v>0</v>
      </c>
      <c r="J200" s="236"/>
      <c r="K200" s="237">
        <f>ROUND(E200*J200,2)</f>
        <v>0</v>
      </c>
      <c r="L200" s="237">
        <v>21</v>
      </c>
      <c r="M200" s="237">
        <f>G200*(1+L200/100)</f>
        <v>0</v>
      </c>
      <c r="N200" s="235">
        <v>0</v>
      </c>
      <c r="O200" s="235">
        <f>ROUND(E200*N200,2)</f>
        <v>0</v>
      </c>
      <c r="P200" s="235">
        <v>3.2599999999999999E-3</v>
      </c>
      <c r="Q200" s="235">
        <f>ROUND(E200*P200,2)</f>
        <v>0.02</v>
      </c>
      <c r="R200" s="237" t="s">
        <v>474</v>
      </c>
      <c r="S200" s="237" t="s">
        <v>209</v>
      </c>
      <c r="T200" s="238" t="s">
        <v>209</v>
      </c>
      <c r="U200" s="223">
        <v>5.7500000000000002E-2</v>
      </c>
      <c r="V200" s="223">
        <f>ROUND(E200*U200,2)</f>
        <v>0.4</v>
      </c>
      <c r="W200" s="223"/>
      <c r="X200" s="223" t="s">
        <v>230</v>
      </c>
      <c r="Y200" s="223" t="s">
        <v>211</v>
      </c>
      <c r="Z200" s="213"/>
      <c r="AA200" s="213"/>
      <c r="AB200" s="213"/>
      <c r="AC200" s="213"/>
      <c r="AD200" s="213"/>
      <c r="AE200" s="213"/>
      <c r="AF200" s="213"/>
      <c r="AG200" s="213" t="s">
        <v>231</v>
      </c>
      <c r="AH200" s="213"/>
      <c r="AI200" s="213"/>
      <c r="AJ200" s="213"/>
      <c r="AK200" s="213"/>
      <c r="AL200" s="213"/>
      <c r="AM200" s="213"/>
      <c r="AN200" s="213"/>
      <c r="AO200" s="213"/>
      <c r="AP200" s="213"/>
      <c r="AQ200" s="213"/>
      <c r="AR200" s="213"/>
      <c r="AS200" s="213"/>
      <c r="AT200" s="213"/>
      <c r="AU200" s="213"/>
      <c r="AV200" s="213"/>
      <c r="AW200" s="213"/>
      <c r="AX200" s="213"/>
      <c r="AY200" s="213"/>
      <c r="AZ200" s="213"/>
      <c r="BA200" s="213"/>
      <c r="BB200" s="213"/>
      <c r="BC200" s="213"/>
      <c r="BD200" s="213"/>
      <c r="BE200" s="213"/>
      <c r="BF200" s="213"/>
      <c r="BG200" s="213"/>
      <c r="BH200" s="213"/>
    </row>
    <row r="201" spans="1:60" outlineLevel="2" x14ac:dyDescent="0.2">
      <c r="A201" s="220"/>
      <c r="B201" s="221"/>
      <c r="C201" s="258" t="s">
        <v>482</v>
      </c>
      <c r="D201" s="252"/>
      <c r="E201" s="253">
        <v>7</v>
      </c>
      <c r="F201" s="223"/>
      <c r="G201" s="223"/>
      <c r="H201" s="223"/>
      <c r="I201" s="223"/>
      <c r="J201" s="223"/>
      <c r="K201" s="223"/>
      <c r="L201" s="223"/>
      <c r="M201" s="223"/>
      <c r="N201" s="222"/>
      <c r="O201" s="222"/>
      <c r="P201" s="222"/>
      <c r="Q201" s="222"/>
      <c r="R201" s="223"/>
      <c r="S201" s="223"/>
      <c r="T201" s="223"/>
      <c r="U201" s="223"/>
      <c r="V201" s="223"/>
      <c r="W201" s="223"/>
      <c r="X201" s="223"/>
      <c r="Y201" s="223"/>
      <c r="Z201" s="213"/>
      <c r="AA201" s="213"/>
      <c r="AB201" s="213"/>
      <c r="AC201" s="213"/>
      <c r="AD201" s="213"/>
      <c r="AE201" s="213"/>
      <c r="AF201" s="213"/>
      <c r="AG201" s="213" t="s">
        <v>235</v>
      </c>
      <c r="AH201" s="213">
        <v>0</v>
      </c>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row>
    <row r="202" spans="1:60" outlineLevel="1" x14ac:dyDescent="0.2">
      <c r="A202" s="232">
        <v>68</v>
      </c>
      <c r="B202" s="233" t="s">
        <v>483</v>
      </c>
      <c r="C202" s="248" t="s">
        <v>484</v>
      </c>
      <c r="D202" s="234" t="s">
        <v>254</v>
      </c>
      <c r="E202" s="235">
        <v>8</v>
      </c>
      <c r="F202" s="236"/>
      <c r="G202" s="237">
        <f>ROUND(E202*F202,2)</f>
        <v>0</v>
      </c>
      <c r="H202" s="236"/>
      <c r="I202" s="237">
        <f>ROUND(E202*H202,2)</f>
        <v>0</v>
      </c>
      <c r="J202" s="236"/>
      <c r="K202" s="237">
        <f>ROUND(E202*J202,2)</f>
        <v>0</v>
      </c>
      <c r="L202" s="237">
        <v>21</v>
      </c>
      <c r="M202" s="237">
        <f>G202*(1+L202/100)</f>
        <v>0</v>
      </c>
      <c r="N202" s="235">
        <v>0</v>
      </c>
      <c r="O202" s="235">
        <f>ROUND(E202*N202,2)</f>
        <v>0</v>
      </c>
      <c r="P202" s="235">
        <v>1.64E-3</v>
      </c>
      <c r="Q202" s="235">
        <f>ROUND(E202*P202,2)</f>
        <v>0.01</v>
      </c>
      <c r="R202" s="237" t="s">
        <v>474</v>
      </c>
      <c r="S202" s="237" t="s">
        <v>209</v>
      </c>
      <c r="T202" s="238" t="s">
        <v>209</v>
      </c>
      <c r="U202" s="223">
        <v>5.7500000000000002E-2</v>
      </c>
      <c r="V202" s="223">
        <f>ROUND(E202*U202,2)</f>
        <v>0.46</v>
      </c>
      <c r="W202" s="223"/>
      <c r="X202" s="223" t="s">
        <v>230</v>
      </c>
      <c r="Y202" s="223" t="s">
        <v>211</v>
      </c>
      <c r="Z202" s="213"/>
      <c r="AA202" s="213"/>
      <c r="AB202" s="213"/>
      <c r="AC202" s="213"/>
      <c r="AD202" s="213"/>
      <c r="AE202" s="213"/>
      <c r="AF202" s="213"/>
      <c r="AG202" s="213" t="s">
        <v>231</v>
      </c>
      <c r="AH202" s="213"/>
      <c r="AI202" s="213"/>
      <c r="AJ202" s="213"/>
      <c r="AK202" s="213"/>
      <c r="AL202" s="213"/>
      <c r="AM202" s="213"/>
      <c r="AN202" s="213"/>
      <c r="AO202" s="213"/>
      <c r="AP202" s="213"/>
      <c r="AQ202" s="213"/>
      <c r="AR202" s="213"/>
      <c r="AS202" s="213"/>
      <c r="AT202" s="213"/>
      <c r="AU202" s="213"/>
      <c r="AV202" s="213"/>
      <c r="AW202" s="213"/>
      <c r="AX202" s="213"/>
      <c r="AY202" s="213"/>
      <c r="AZ202" s="213"/>
      <c r="BA202" s="213"/>
      <c r="BB202" s="213"/>
      <c r="BC202" s="213"/>
      <c r="BD202" s="213"/>
      <c r="BE202" s="213"/>
      <c r="BF202" s="213"/>
      <c r="BG202" s="213"/>
      <c r="BH202" s="213"/>
    </row>
    <row r="203" spans="1:60" outlineLevel="2" x14ac:dyDescent="0.2">
      <c r="A203" s="220"/>
      <c r="B203" s="221"/>
      <c r="C203" s="258" t="s">
        <v>485</v>
      </c>
      <c r="D203" s="252"/>
      <c r="E203" s="253">
        <v>8</v>
      </c>
      <c r="F203" s="223"/>
      <c r="G203" s="223"/>
      <c r="H203" s="223"/>
      <c r="I203" s="223"/>
      <c r="J203" s="223"/>
      <c r="K203" s="223"/>
      <c r="L203" s="223"/>
      <c r="M203" s="223"/>
      <c r="N203" s="222"/>
      <c r="O203" s="222"/>
      <c r="P203" s="222"/>
      <c r="Q203" s="222"/>
      <c r="R203" s="223"/>
      <c r="S203" s="223"/>
      <c r="T203" s="223"/>
      <c r="U203" s="223"/>
      <c r="V203" s="223"/>
      <c r="W203" s="223"/>
      <c r="X203" s="223"/>
      <c r="Y203" s="223"/>
      <c r="Z203" s="213"/>
      <c r="AA203" s="213"/>
      <c r="AB203" s="213"/>
      <c r="AC203" s="213"/>
      <c r="AD203" s="213"/>
      <c r="AE203" s="213"/>
      <c r="AF203" s="213"/>
      <c r="AG203" s="213" t="s">
        <v>235</v>
      </c>
      <c r="AH203" s="213">
        <v>0</v>
      </c>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row>
    <row r="204" spans="1:60" outlineLevel="1" x14ac:dyDescent="0.2">
      <c r="A204" s="232">
        <v>69</v>
      </c>
      <c r="B204" s="233" t="s">
        <v>486</v>
      </c>
      <c r="C204" s="248" t="s">
        <v>487</v>
      </c>
      <c r="D204" s="234" t="s">
        <v>254</v>
      </c>
      <c r="E204" s="235">
        <v>1.6</v>
      </c>
      <c r="F204" s="236"/>
      <c r="G204" s="237">
        <f>ROUND(E204*F204,2)</f>
        <v>0</v>
      </c>
      <c r="H204" s="236"/>
      <c r="I204" s="237">
        <f>ROUND(E204*H204,2)</f>
        <v>0</v>
      </c>
      <c r="J204" s="236"/>
      <c r="K204" s="237">
        <f>ROUND(E204*J204,2)</f>
        <v>0</v>
      </c>
      <c r="L204" s="237">
        <v>21</v>
      </c>
      <c r="M204" s="237">
        <f>G204*(1+L204/100)</f>
        <v>0</v>
      </c>
      <c r="N204" s="235">
        <v>0</v>
      </c>
      <c r="O204" s="235">
        <f>ROUND(E204*N204,2)</f>
        <v>0</v>
      </c>
      <c r="P204" s="235">
        <v>1.3500000000000001E-3</v>
      </c>
      <c r="Q204" s="235">
        <f>ROUND(E204*P204,2)</f>
        <v>0</v>
      </c>
      <c r="R204" s="237" t="s">
        <v>474</v>
      </c>
      <c r="S204" s="237" t="s">
        <v>209</v>
      </c>
      <c r="T204" s="238" t="s">
        <v>209</v>
      </c>
      <c r="U204" s="223">
        <v>9.1999999999999998E-2</v>
      </c>
      <c r="V204" s="223">
        <f>ROUND(E204*U204,2)</f>
        <v>0.15</v>
      </c>
      <c r="W204" s="223"/>
      <c r="X204" s="223" t="s">
        <v>230</v>
      </c>
      <c r="Y204" s="223" t="s">
        <v>211</v>
      </c>
      <c r="Z204" s="213"/>
      <c r="AA204" s="213"/>
      <c r="AB204" s="213"/>
      <c r="AC204" s="213"/>
      <c r="AD204" s="213"/>
      <c r="AE204" s="213"/>
      <c r="AF204" s="213"/>
      <c r="AG204" s="213" t="s">
        <v>231</v>
      </c>
      <c r="AH204" s="213"/>
      <c r="AI204" s="213"/>
      <c r="AJ204" s="213"/>
      <c r="AK204" s="213"/>
      <c r="AL204" s="213"/>
      <c r="AM204" s="213"/>
      <c r="AN204" s="213"/>
      <c r="AO204" s="213"/>
      <c r="AP204" s="213"/>
      <c r="AQ204" s="213"/>
      <c r="AR204" s="213"/>
      <c r="AS204" s="213"/>
      <c r="AT204" s="213"/>
      <c r="AU204" s="213"/>
      <c r="AV204" s="213"/>
      <c r="AW204" s="213"/>
      <c r="AX204" s="213"/>
      <c r="AY204" s="213"/>
      <c r="AZ204" s="213"/>
      <c r="BA204" s="213"/>
      <c r="BB204" s="213"/>
      <c r="BC204" s="213"/>
      <c r="BD204" s="213"/>
      <c r="BE204" s="213"/>
      <c r="BF204" s="213"/>
      <c r="BG204" s="213"/>
      <c r="BH204" s="213"/>
    </row>
    <row r="205" spans="1:60" outlineLevel="2" x14ac:dyDescent="0.2">
      <c r="A205" s="220"/>
      <c r="B205" s="221"/>
      <c r="C205" s="258" t="s">
        <v>344</v>
      </c>
      <c r="D205" s="252"/>
      <c r="E205" s="253">
        <v>1.6</v>
      </c>
      <c r="F205" s="223"/>
      <c r="G205" s="223"/>
      <c r="H205" s="223"/>
      <c r="I205" s="223"/>
      <c r="J205" s="223"/>
      <c r="K205" s="223"/>
      <c r="L205" s="223"/>
      <c r="M205" s="223"/>
      <c r="N205" s="222"/>
      <c r="O205" s="222"/>
      <c r="P205" s="222"/>
      <c r="Q205" s="222"/>
      <c r="R205" s="223"/>
      <c r="S205" s="223"/>
      <c r="T205" s="223"/>
      <c r="U205" s="223"/>
      <c r="V205" s="223"/>
      <c r="W205" s="223"/>
      <c r="X205" s="223"/>
      <c r="Y205" s="223"/>
      <c r="Z205" s="213"/>
      <c r="AA205" s="213"/>
      <c r="AB205" s="213"/>
      <c r="AC205" s="213"/>
      <c r="AD205" s="213"/>
      <c r="AE205" s="213"/>
      <c r="AF205" s="213"/>
      <c r="AG205" s="213" t="s">
        <v>235</v>
      </c>
      <c r="AH205" s="213">
        <v>0</v>
      </c>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row>
    <row r="206" spans="1:60" outlineLevel="1" x14ac:dyDescent="0.2">
      <c r="A206" s="232">
        <v>70</v>
      </c>
      <c r="B206" s="233" t="s">
        <v>488</v>
      </c>
      <c r="C206" s="248" t="s">
        <v>489</v>
      </c>
      <c r="D206" s="234" t="s">
        <v>254</v>
      </c>
      <c r="E206" s="235">
        <v>7</v>
      </c>
      <c r="F206" s="236"/>
      <c r="G206" s="237">
        <f>ROUND(E206*F206,2)</f>
        <v>0</v>
      </c>
      <c r="H206" s="236"/>
      <c r="I206" s="237">
        <f>ROUND(E206*H206,2)</f>
        <v>0</v>
      </c>
      <c r="J206" s="236"/>
      <c r="K206" s="237">
        <f>ROUND(E206*J206,2)</f>
        <v>0</v>
      </c>
      <c r="L206" s="237">
        <v>21</v>
      </c>
      <c r="M206" s="237">
        <f>G206*(1+L206/100)</f>
        <v>0</v>
      </c>
      <c r="N206" s="235">
        <v>0</v>
      </c>
      <c r="O206" s="235">
        <f>ROUND(E206*N206,2)</f>
        <v>0</v>
      </c>
      <c r="P206" s="235">
        <v>2.3E-3</v>
      </c>
      <c r="Q206" s="235">
        <f>ROUND(E206*P206,2)</f>
        <v>0.02</v>
      </c>
      <c r="R206" s="237" t="s">
        <v>474</v>
      </c>
      <c r="S206" s="237" t="s">
        <v>209</v>
      </c>
      <c r="T206" s="238" t="s">
        <v>209</v>
      </c>
      <c r="U206" s="223">
        <v>0.10349999999999999</v>
      </c>
      <c r="V206" s="223">
        <f>ROUND(E206*U206,2)</f>
        <v>0.72</v>
      </c>
      <c r="W206" s="223"/>
      <c r="X206" s="223" t="s">
        <v>230</v>
      </c>
      <c r="Y206" s="223" t="s">
        <v>211</v>
      </c>
      <c r="Z206" s="213"/>
      <c r="AA206" s="213"/>
      <c r="AB206" s="213"/>
      <c r="AC206" s="213"/>
      <c r="AD206" s="213"/>
      <c r="AE206" s="213"/>
      <c r="AF206" s="213"/>
      <c r="AG206" s="213" t="s">
        <v>231</v>
      </c>
      <c r="AH206" s="213"/>
      <c r="AI206" s="213"/>
      <c r="AJ206" s="213"/>
      <c r="AK206" s="213"/>
      <c r="AL206" s="213"/>
      <c r="AM206" s="213"/>
      <c r="AN206" s="213"/>
      <c r="AO206" s="213"/>
      <c r="AP206" s="213"/>
      <c r="AQ206" s="213"/>
      <c r="AR206" s="213"/>
      <c r="AS206" s="213"/>
      <c r="AT206" s="213"/>
      <c r="AU206" s="213"/>
      <c r="AV206" s="213"/>
      <c r="AW206" s="213"/>
      <c r="AX206" s="213"/>
      <c r="AY206" s="213"/>
      <c r="AZ206" s="213"/>
      <c r="BA206" s="213"/>
      <c r="BB206" s="213"/>
      <c r="BC206" s="213"/>
      <c r="BD206" s="213"/>
      <c r="BE206" s="213"/>
      <c r="BF206" s="213"/>
      <c r="BG206" s="213"/>
      <c r="BH206" s="213"/>
    </row>
    <row r="207" spans="1:60" outlineLevel="2" x14ac:dyDescent="0.2">
      <c r="A207" s="220"/>
      <c r="B207" s="221"/>
      <c r="C207" s="258" t="s">
        <v>490</v>
      </c>
      <c r="D207" s="252"/>
      <c r="E207" s="253">
        <v>7</v>
      </c>
      <c r="F207" s="223"/>
      <c r="G207" s="223"/>
      <c r="H207" s="223"/>
      <c r="I207" s="223"/>
      <c r="J207" s="223"/>
      <c r="K207" s="223"/>
      <c r="L207" s="223"/>
      <c r="M207" s="223"/>
      <c r="N207" s="222"/>
      <c r="O207" s="222"/>
      <c r="P207" s="222"/>
      <c r="Q207" s="222"/>
      <c r="R207" s="223"/>
      <c r="S207" s="223"/>
      <c r="T207" s="223"/>
      <c r="U207" s="223"/>
      <c r="V207" s="223"/>
      <c r="W207" s="223"/>
      <c r="X207" s="223"/>
      <c r="Y207" s="223"/>
      <c r="Z207" s="213"/>
      <c r="AA207" s="213"/>
      <c r="AB207" s="213"/>
      <c r="AC207" s="213"/>
      <c r="AD207" s="213"/>
      <c r="AE207" s="213"/>
      <c r="AF207" s="213"/>
      <c r="AG207" s="213" t="s">
        <v>235</v>
      </c>
      <c r="AH207" s="213">
        <v>0</v>
      </c>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row>
    <row r="208" spans="1:60" outlineLevel="1" x14ac:dyDescent="0.2">
      <c r="A208" s="232">
        <v>71</v>
      </c>
      <c r="B208" s="233" t="s">
        <v>491</v>
      </c>
      <c r="C208" s="248" t="s">
        <v>492</v>
      </c>
      <c r="D208" s="234" t="s">
        <v>284</v>
      </c>
      <c r="E208" s="235">
        <v>0.11416999999999999</v>
      </c>
      <c r="F208" s="236"/>
      <c r="G208" s="237">
        <f>ROUND(E208*F208,2)</f>
        <v>0</v>
      </c>
      <c r="H208" s="236"/>
      <c r="I208" s="237">
        <f>ROUND(E208*H208,2)</f>
        <v>0</v>
      </c>
      <c r="J208" s="236"/>
      <c r="K208" s="237">
        <f>ROUND(E208*J208,2)</f>
        <v>0</v>
      </c>
      <c r="L208" s="237">
        <v>21</v>
      </c>
      <c r="M208" s="237">
        <f>G208*(1+L208/100)</f>
        <v>0</v>
      </c>
      <c r="N208" s="235">
        <v>0</v>
      </c>
      <c r="O208" s="235">
        <f>ROUND(E208*N208,2)</f>
        <v>0</v>
      </c>
      <c r="P208" s="235">
        <v>0</v>
      </c>
      <c r="Q208" s="235">
        <f>ROUND(E208*P208,2)</f>
        <v>0</v>
      </c>
      <c r="R208" s="237" t="s">
        <v>474</v>
      </c>
      <c r="S208" s="237" t="s">
        <v>209</v>
      </c>
      <c r="T208" s="238" t="s">
        <v>209</v>
      </c>
      <c r="U208" s="223">
        <v>4.82</v>
      </c>
      <c r="V208" s="223">
        <f>ROUND(E208*U208,2)</f>
        <v>0.55000000000000004</v>
      </c>
      <c r="W208" s="223"/>
      <c r="X208" s="223" t="s">
        <v>367</v>
      </c>
      <c r="Y208" s="223" t="s">
        <v>211</v>
      </c>
      <c r="Z208" s="213"/>
      <c r="AA208" s="213"/>
      <c r="AB208" s="213"/>
      <c r="AC208" s="213"/>
      <c r="AD208" s="213"/>
      <c r="AE208" s="213"/>
      <c r="AF208" s="213"/>
      <c r="AG208" s="213" t="s">
        <v>368</v>
      </c>
      <c r="AH208" s="213"/>
      <c r="AI208" s="213"/>
      <c r="AJ208" s="213"/>
      <c r="AK208" s="213"/>
      <c r="AL208" s="213"/>
      <c r="AM208" s="213"/>
      <c r="AN208" s="213"/>
      <c r="AO208" s="213"/>
      <c r="AP208" s="213"/>
      <c r="AQ208" s="213"/>
      <c r="AR208" s="213"/>
      <c r="AS208" s="213"/>
      <c r="AT208" s="213"/>
      <c r="AU208" s="213"/>
      <c r="AV208" s="213"/>
      <c r="AW208" s="213"/>
      <c r="AX208" s="213"/>
      <c r="AY208" s="213"/>
      <c r="AZ208" s="213"/>
      <c r="BA208" s="213"/>
      <c r="BB208" s="213"/>
      <c r="BC208" s="213"/>
      <c r="BD208" s="213"/>
      <c r="BE208" s="213"/>
      <c r="BF208" s="213"/>
      <c r="BG208" s="213"/>
      <c r="BH208" s="213"/>
    </row>
    <row r="209" spans="1:60" outlineLevel="2" x14ac:dyDescent="0.2">
      <c r="A209" s="220"/>
      <c r="B209" s="221"/>
      <c r="C209" s="257" t="s">
        <v>394</v>
      </c>
      <c r="D209" s="254"/>
      <c r="E209" s="254"/>
      <c r="F209" s="254"/>
      <c r="G209" s="254"/>
      <c r="H209" s="223"/>
      <c r="I209" s="223"/>
      <c r="J209" s="223"/>
      <c r="K209" s="223"/>
      <c r="L209" s="223"/>
      <c r="M209" s="223"/>
      <c r="N209" s="222"/>
      <c r="O209" s="222"/>
      <c r="P209" s="222"/>
      <c r="Q209" s="222"/>
      <c r="R209" s="223"/>
      <c r="S209" s="223"/>
      <c r="T209" s="223"/>
      <c r="U209" s="223"/>
      <c r="V209" s="223"/>
      <c r="W209" s="223"/>
      <c r="X209" s="223"/>
      <c r="Y209" s="223"/>
      <c r="Z209" s="213"/>
      <c r="AA209" s="213"/>
      <c r="AB209" s="213"/>
      <c r="AC209" s="213"/>
      <c r="AD209" s="213"/>
      <c r="AE209" s="213"/>
      <c r="AF209" s="213"/>
      <c r="AG209" s="213" t="s">
        <v>233</v>
      </c>
      <c r="AH209" s="213"/>
      <c r="AI209" s="213"/>
      <c r="AJ209" s="213"/>
      <c r="AK209" s="213"/>
      <c r="AL209" s="213"/>
      <c r="AM209" s="213"/>
      <c r="AN209" s="213"/>
      <c r="AO209" s="213"/>
      <c r="AP209" s="213"/>
      <c r="AQ209" s="213"/>
      <c r="AR209" s="213"/>
      <c r="AS209" s="213"/>
      <c r="AT209" s="213"/>
      <c r="AU209" s="213"/>
      <c r="AV209" s="213"/>
      <c r="AW209" s="213"/>
      <c r="AX209" s="213"/>
      <c r="AY209" s="213"/>
      <c r="AZ209" s="213"/>
      <c r="BA209" s="213"/>
      <c r="BB209" s="213"/>
      <c r="BC209" s="213"/>
      <c r="BD209" s="213"/>
      <c r="BE209" s="213"/>
      <c r="BF209" s="213"/>
      <c r="BG209" s="213"/>
      <c r="BH209" s="213"/>
    </row>
    <row r="210" spans="1:60" outlineLevel="2" x14ac:dyDescent="0.2">
      <c r="A210" s="220"/>
      <c r="B210" s="221"/>
      <c r="C210" s="258" t="s">
        <v>370</v>
      </c>
      <c r="D210" s="252"/>
      <c r="E210" s="253"/>
      <c r="F210" s="223"/>
      <c r="G210" s="223"/>
      <c r="H210" s="223"/>
      <c r="I210" s="223"/>
      <c r="J210" s="223"/>
      <c r="K210" s="223"/>
      <c r="L210" s="223"/>
      <c r="M210" s="223"/>
      <c r="N210" s="222"/>
      <c r="O210" s="222"/>
      <c r="P210" s="222"/>
      <c r="Q210" s="222"/>
      <c r="R210" s="223"/>
      <c r="S210" s="223"/>
      <c r="T210" s="223"/>
      <c r="U210" s="223"/>
      <c r="V210" s="223"/>
      <c r="W210" s="223"/>
      <c r="X210" s="223"/>
      <c r="Y210" s="223"/>
      <c r="Z210" s="213"/>
      <c r="AA210" s="213"/>
      <c r="AB210" s="213"/>
      <c r="AC210" s="213"/>
      <c r="AD210" s="213"/>
      <c r="AE210" s="213"/>
      <c r="AF210" s="213"/>
      <c r="AG210" s="213" t="s">
        <v>235</v>
      </c>
      <c r="AH210" s="213">
        <v>0</v>
      </c>
      <c r="AI210" s="213"/>
      <c r="AJ210" s="213"/>
      <c r="AK210" s="213"/>
      <c r="AL210" s="213"/>
      <c r="AM210" s="213"/>
      <c r="AN210" s="213"/>
      <c r="AO210" s="213"/>
      <c r="AP210" s="213"/>
      <c r="AQ210" s="213"/>
      <c r="AR210" s="213"/>
      <c r="AS210" s="213"/>
      <c r="AT210" s="213"/>
      <c r="AU210" s="213"/>
      <c r="AV210" s="213"/>
      <c r="AW210" s="213"/>
      <c r="AX210" s="213"/>
      <c r="AY210" s="213"/>
      <c r="AZ210" s="213"/>
      <c r="BA210" s="213"/>
      <c r="BB210" s="213"/>
      <c r="BC210" s="213"/>
      <c r="BD210" s="213"/>
      <c r="BE210" s="213"/>
      <c r="BF210" s="213"/>
      <c r="BG210" s="213"/>
      <c r="BH210" s="213"/>
    </row>
    <row r="211" spans="1:60" outlineLevel="3" x14ac:dyDescent="0.2">
      <c r="A211" s="220"/>
      <c r="B211" s="221"/>
      <c r="C211" s="258" t="s">
        <v>493</v>
      </c>
      <c r="D211" s="252"/>
      <c r="E211" s="253"/>
      <c r="F211" s="223"/>
      <c r="G211" s="223"/>
      <c r="H211" s="223"/>
      <c r="I211" s="223"/>
      <c r="J211" s="223"/>
      <c r="K211" s="223"/>
      <c r="L211" s="223"/>
      <c r="M211" s="223"/>
      <c r="N211" s="222"/>
      <c r="O211" s="222"/>
      <c r="P211" s="222"/>
      <c r="Q211" s="222"/>
      <c r="R211" s="223"/>
      <c r="S211" s="223"/>
      <c r="T211" s="223"/>
      <c r="U211" s="223"/>
      <c r="V211" s="223"/>
      <c r="W211" s="223"/>
      <c r="X211" s="223"/>
      <c r="Y211" s="223"/>
      <c r="Z211" s="213"/>
      <c r="AA211" s="213"/>
      <c r="AB211" s="213"/>
      <c r="AC211" s="213"/>
      <c r="AD211" s="213"/>
      <c r="AE211" s="213"/>
      <c r="AF211" s="213"/>
      <c r="AG211" s="213" t="s">
        <v>235</v>
      </c>
      <c r="AH211" s="213">
        <v>0</v>
      </c>
      <c r="AI211" s="213"/>
      <c r="AJ211" s="213"/>
      <c r="AK211" s="213"/>
      <c r="AL211" s="213"/>
      <c r="AM211" s="213"/>
      <c r="AN211" s="213"/>
      <c r="AO211" s="213"/>
      <c r="AP211" s="213"/>
      <c r="AQ211" s="213"/>
      <c r="AR211" s="213"/>
      <c r="AS211" s="213"/>
      <c r="AT211" s="213"/>
      <c r="AU211" s="213"/>
      <c r="AV211" s="213"/>
      <c r="AW211" s="213"/>
      <c r="AX211" s="213"/>
      <c r="AY211" s="213"/>
      <c r="AZ211" s="213"/>
      <c r="BA211" s="213"/>
      <c r="BB211" s="213"/>
      <c r="BC211" s="213"/>
      <c r="BD211" s="213"/>
      <c r="BE211" s="213"/>
      <c r="BF211" s="213"/>
      <c r="BG211" s="213"/>
      <c r="BH211" s="213"/>
    </row>
    <row r="212" spans="1:60" outlineLevel="3" x14ac:dyDescent="0.2">
      <c r="A212" s="220"/>
      <c r="B212" s="221"/>
      <c r="C212" s="258" t="s">
        <v>494</v>
      </c>
      <c r="D212" s="252"/>
      <c r="E212" s="253">
        <v>0.11416999999999999</v>
      </c>
      <c r="F212" s="223"/>
      <c r="G212" s="223"/>
      <c r="H212" s="223"/>
      <c r="I212" s="223"/>
      <c r="J212" s="223"/>
      <c r="K212" s="223"/>
      <c r="L212" s="223"/>
      <c r="M212" s="223"/>
      <c r="N212" s="222"/>
      <c r="O212" s="222"/>
      <c r="P212" s="222"/>
      <c r="Q212" s="222"/>
      <c r="R212" s="223"/>
      <c r="S212" s="223"/>
      <c r="T212" s="223"/>
      <c r="U212" s="223"/>
      <c r="V212" s="223"/>
      <c r="W212" s="223"/>
      <c r="X212" s="223"/>
      <c r="Y212" s="223"/>
      <c r="Z212" s="213"/>
      <c r="AA212" s="213"/>
      <c r="AB212" s="213"/>
      <c r="AC212" s="213"/>
      <c r="AD212" s="213"/>
      <c r="AE212" s="213"/>
      <c r="AF212" s="213"/>
      <c r="AG212" s="213" t="s">
        <v>235</v>
      </c>
      <c r="AH212" s="213">
        <v>0</v>
      </c>
      <c r="AI212" s="213"/>
      <c r="AJ212" s="213"/>
      <c r="AK212" s="213"/>
      <c r="AL212" s="213"/>
      <c r="AM212" s="213"/>
      <c r="AN212" s="213"/>
      <c r="AO212" s="213"/>
      <c r="AP212" s="213"/>
      <c r="AQ212" s="213"/>
      <c r="AR212" s="213"/>
      <c r="AS212" s="213"/>
      <c r="AT212" s="213"/>
      <c r="AU212" s="213"/>
      <c r="AV212" s="213"/>
      <c r="AW212" s="213"/>
      <c r="AX212" s="213"/>
      <c r="AY212" s="213"/>
      <c r="AZ212" s="213"/>
      <c r="BA212" s="213"/>
      <c r="BB212" s="213"/>
      <c r="BC212" s="213"/>
      <c r="BD212" s="213"/>
      <c r="BE212" s="213"/>
      <c r="BF212" s="213"/>
      <c r="BG212" s="213"/>
      <c r="BH212" s="213"/>
    </row>
    <row r="213" spans="1:60" x14ac:dyDescent="0.2">
      <c r="A213" s="225" t="s">
        <v>204</v>
      </c>
      <c r="B213" s="226" t="s">
        <v>154</v>
      </c>
      <c r="C213" s="246" t="s">
        <v>155</v>
      </c>
      <c r="D213" s="227"/>
      <c r="E213" s="228"/>
      <c r="F213" s="229"/>
      <c r="G213" s="229">
        <f>SUMIF(AG214:AG248,"&lt;&gt;NOR",G214:G248)</f>
        <v>0</v>
      </c>
      <c r="H213" s="229"/>
      <c r="I213" s="229">
        <f>SUM(I214:I248)</f>
        <v>0</v>
      </c>
      <c r="J213" s="229"/>
      <c r="K213" s="229">
        <f>SUM(K214:K248)</f>
        <v>0</v>
      </c>
      <c r="L213" s="229"/>
      <c r="M213" s="229">
        <f>SUM(M214:M248)</f>
        <v>0</v>
      </c>
      <c r="N213" s="228"/>
      <c r="O213" s="228">
        <f>SUM(O214:O248)</f>
        <v>0.79000000000000015</v>
      </c>
      <c r="P213" s="228"/>
      <c r="Q213" s="228">
        <f>SUM(Q214:Q248)</f>
        <v>0</v>
      </c>
      <c r="R213" s="229"/>
      <c r="S213" s="229"/>
      <c r="T213" s="230"/>
      <c r="U213" s="224"/>
      <c r="V213" s="224">
        <f>SUM(V214:V248)</f>
        <v>65.099999999999994</v>
      </c>
      <c r="W213" s="224"/>
      <c r="X213" s="224"/>
      <c r="Y213" s="224"/>
      <c r="AG213" t="s">
        <v>205</v>
      </c>
    </row>
    <row r="214" spans="1:60" outlineLevel="1" x14ac:dyDescent="0.2">
      <c r="A214" s="232">
        <v>72</v>
      </c>
      <c r="B214" s="233" t="s">
        <v>495</v>
      </c>
      <c r="C214" s="248" t="s">
        <v>496</v>
      </c>
      <c r="D214" s="234" t="s">
        <v>497</v>
      </c>
      <c r="E214" s="235">
        <v>122.97305</v>
      </c>
      <c r="F214" s="236"/>
      <c r="G214" s="237">
        <f>ROUND(E214*F214,2)</f>
        <v>0</v>
      </c>
      <c r="H214" s="236"/>
      <c r="I214" s="237">
        <f>ROUND(E214*H214,2)</f>
        <v>0</v>
      </c>
      <c r="J214" s="236"/>
      <c r="K214" s="237">
        <f>ROUND(E214*J214,2)</f>
        <v>0</v>
      </c>
      <c r="L214" s="237">
        <v>21</v>
      </c>
      <c r="M214" s="237">
        <f>G214*(1+L214/100)</f>
        <v>0</v>
      </c>
      <c r="N214" s="235">
        <v>5.0000000000000002E-5</v>
      </c>
      <c r="O214" s="235">
        <f>ROUND(E214*N214,2)</f>
        <v>0.01</v>
      </c>
      <c r="P214" s="235">
        <v>0</v>
      </c>
      <c r="Q214" s="235">
        <f>ROUND(E214*P214,2)</f>
        <v>0</v>
      </c>
      <c r="R214" s="237" t="s">
        <v>498</v>
      </c>
      <c r="S214" s="237" t="s">
        <v>209</v>
      </c>
      <c r="T214" s="238" t="s">
        <v>209</v>
      </c>
      <c r="U214" s="223">
        <v>0.1</v>
      </c>
      <c r="V214" s="223">
        <f>ROUND(E214*U214,2)</f>
        <v>12.3</v>
      </c>
      <c r="W214" s="223"/>
      <c r="X214" s="223" t="s">
        <v>230</v>
      </c>
      <c r="Y214" s="223" t="s">
        <v>211</v>
      </c>
      <c r="Z214" s="213"/>
      <c r="AA214" s="213"/>
      <c r="AB214" s="213"/>
      <c r="AC214" s="213"/>
      <c r="AD214" s="213"/>
      <c r="AE214" s="213"/>
      <c r="AF214" s="213"/>
      <c r="AG214" s="213" t="s">
        <v>231</v>
      </c>
      <c r="AH214" s="213"/>
      <c r="AI214" s="213"/>
      <c r="AJ214" s="213"/>
      <c r="AK214" s="213"/>
      <c r="AL214" s="213"/>
      <c r="AM214" s="213"/>
      <c r="AN214" s="213"/>
      <c r="AO214" s="213"/>
      <c r="AP214" s="213"/>
      <c r="AQ214" s="213"/>
      <c r="AR214" s="213"/>
      <c r="AS214" s="213"/>
      <c r="AT214" s="213"/>
      <c r="AU214" s="213"/>
      <c r="AV214" s="213"/>
      <c r="AW214" s="213"/>
      <c r="AX214" s="213"/>
      <c r="AY214" s="213"/>
      <c r="AZ214" s="213"/>
      <c r="BA214" s="213"/>
      <c r="BB214" s="213"/>
      <c r="BC214" s="213"/>
      <c r="BD214" s="213"/>
      <c r="BE214" s="213"/>
      <c r="BF214" s="213"/>
      <c r="BG214" s="213"/>
      <c r="BH214" s="213"/>
    </row>
    <row r="215" spans="1:60" outlineLevel="2" x14ac:dyDescent="0.2">
      <c r="A215" s="220"/>
      <c r="B215" s="221"/>
      <c r="C215" s="258" t="s">
        <v>499</v>
      </c>
      <c r="D215" s="252"/>
      <c r="E215" s="253"/>
      <c r="F215" s="223"/>
      <c r="G215" s="223"/>
      <c r="H215" s="223"/>
      <c r="I215" s="223"/>
      <c r="J215" s="223"/>
      <c r="K215" s="223"/>
      <c r="L215" s="223"/>
      <c r="M215" s="223"/>
      <c r="N215" s="222"/>
      <c r="O215" s="222"/>
      <c r="P215" s="222"/>
      <c r="Q215" s="222"/>
      <c r="R215" s="223"/>
      <c r="S215" s="223"/>
      <c r="T215" s="223"/>
      <c r="U215" s="223"/>
      <c r="V215" s="223"/>
      <c r="W215" s="223"/>
      <c r="X215" s="223"/>
      <c r="Y215" s="223"/>
      <c r="Z215" s="213"/>
      <c r="AA215" s="213"/>
      <c r="AB215" s="213"/>
      <c r="AC215" s="213"/>
      <c r="AD215" s="213"/>
      <c r="AE215" s="213"/>
      <c r="AF215" s="213"/>
      <c r="AG215" s="213" t="s">
        <v>235</v>
      </c>
      <c r="AH215" s="213">
        <v>0</v>
      </c>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row>
    <row r="216" spans="1:60" outlineLevel="3" x14ac:dyDescent="0.2">
      <c r="A216" s="220"/>
      <c r="B216" s="221"/>
      <c r="C216" s="258" t="s">
        <v>500</v>
      </c>
      <c r="D216" s="252"/>
      <c r="E216" s="253">
        <v>109.40837999999999</v>
      </c>
      <c r="F216" s="223"/>
      <c r="G216" s="223"/>
      <c r="H216" s="223"/>
      <c r="I216" s="223"/>
      <c r="J216" s="223"/>
      <c r="K216" s="223"/>
      <c r="L216" s="223"/>
      <c r="M216" s="223"/>
      <c r="N216" s="222"/>
      <c r="O216" s="222"/>
      <c r="P216" s="222"/>
      <c r="Q216" s="222"/>
      <c r="R216" s="223"/>
      <c r="S216" s="223"/>
      <c r="T216" s="223"/>
      <c r="U216" s="223"/>
      <c r="V216" s="223"/>
      <c r="W216" s="223"/>
      <c r="X216" s="223"/>
      <c r="Y216" s="223"/>
      <c r="Z216" s="213"/>
      <c r="AA216" s="213"/>
      <c r="AB216" s="213"/>
      <c r="AC216" s="213"/>
      <c r="AD216" s="213"/>
      <c r="AE216" s="213"/>
      <c r="AF216" s="213"/>
      <c r="AG216" s="213" t="s">
        <v>235</v>
      </c>
      <c r="AH216" s="213">
        <v>0</v>
      </c>
      <c r="AI216" s="213"/>
      <c r="AJ216" s="213"/>
      <c r="AK216" s="213"/>
      <c r="AL216" s="213"/>
      <c r="AM216" s="213"/>
      <c r="AN216" s="213"/>
      <c r="AO216" s="213"/>
      <c r="AP216" s="213"/>
      <c r="AQ216" s="213"/>
      <c r="AR216" s="213"/>
      <c r="AS216" s="213"/>
      <c r="AT216" s="213"/>
      <c r="AU216" s="213"/>
      <c r="AV216" s="213"/>
      <c r="AW216" s="213"/>
      <c r="AX216" s="213"/>
      <c r="AY216" s="213"/>
      <c r="AZ216" s="213"/>
      <c r="BA216" s="213"/>
      <c r="BB216" s="213"/>
      <c r="BC216" s="213"/>
      <c r="BD216" s="213"/>
      <c r="BE216" s="213"/>
      <c r="BF216" s="213"/>
      <c r="BG216" s="213"/>
      <c r="BH216" s="213"/>
    </row>
    <row r="217" spans="1:60" outlineLevel="3" x14ac:dyDescent="0.2">
      <c r="A217" s="220"/>
      <c r="B217" s="221"/>
      <c r="C217" s="258" t="s">
        <v>501</v>
      </c>
      <c r="D217" s="252"/>
      <c r="E217" s="253">
        <v>13.56467</v>
      </c>
      <c r="F217" s="223"/>
      <c r="G217" s="223"/>
      <c r="H217" s="223"/>
      <c r="I217" s="223"/>
      <c r="J217" s="223"/>
      <c r="K217" s="223"/>
      <c r="L217" s="223"/>
      <c r="M217" s="223"/>
      <c r="N217" s="222"/>
      <c r="O217" s="222"/>
      <c r="P217" s="222"/>
      <c r="Q217" s="222"/>
      <c r="R217" s="223"/>
      <c r="S217" s="223"/>
      <c r="T217" s="223"/>
      <c r="U217" s="223"/>
      <c r="V217" s="223"/>
      <c r="W217" s="223"/>
      <c r="X217" s="223"/>
      <c r="Y217" s="223"/>
      <c r="Z217" s="213"/>
      <c r="AA217" s="213"/>
      <c r="AB217" s="213"/>
      <c r="AC217" s="213"/>
      <c r="AD217" s="213"/>
      <c r="AE217" s="213"/>
      <c r="AF217" s="213"/>
      <c r="AG217" s="213" t="s">
        <v>235</v>
      </c>
      <c r="AH217" s="213">
        <v>0</v>
      </c>
      <c r="AI217" s="213"/>
      <c r="AJ217" s="213"/>
      <c r="AK217" s="213"/>
      <c r="AL217" s="213"/>
      <c r="AM217" s="213"/>
      <c r="AN217" s="213"/>
      <c r="AO217" s="213"/>
      <c r="AP217" s="213"/>
      <c r="AQ217" s="213"/>
      <c r="AR217" s="213"/>
      <c r="AS217" s="213"/>
      <c r="AT217" s="213"/>
      <c r="AU217" s="213"/>
      <c r="AV217" s="213"/>
      <c r="AW217" s="213"/>
      <c r="AX217" s="213"/>
      <c r="AY217" s="213"/>
      <c r="AZ217" s="213"/>
      <c r="BA217" s="213"/>
      <c r="BB217" s="213"/>
      <c r="BC217" s="213"/>
      <c r="BD217" s="213"/>
      <c r="BE217" s="213"/>
      <c r="BF217" s="213"/>
      <c r="BG217" s="213"/>
      <c r="BH217" s="213"/>
    </row>
    <row r="218" spans="1:60" outlineLevel="1" x14ac:dyDescent="0.2">
      <c r="A218" s="232">
        <v>73</v>
      </c>
      <c r="B218" s="233" t="s">
        <v>502</v>
      </c>
      <c r="C218" s="248" t="s">
        <v>503</v>
      </c>
      <c r="D218" s="234" t="s">
        <v>497</v>
      </c>
      <c r="E218" s="235">
        <v>600.07010000000002</v>
      </c>
      <c r="F218" s="236"/>
      <c r="G218" s="237">
        <f>ROUND(E218*F218,2)</f>
        <v>0</v>
      </c>
      <c r="H218" s="236"/>
      <c r="I218" s="237">
        <f>ROUND(E218*H218,2)</f>
        <v>0</v>
      </c>
      <c r="J218" s="236"/>
      <c r="K218" s="237">
        <f>ROUND(E218*J218,2)</f>
        <v>0</v>
      </c>
      <c r="L218" s="237">
        <v>21</v>
      </c>
      <c r="M218" s="237">
        <f>G218*(1+L218/100)</f>
        <v>0</v>
      </c>
      <c r="N218" s="235">
        <v>5.0000000000000002E-5</v>
      </c>
      <c r="O218" s="235">
        <f>ROUND(E218*N218,2)</f>
        <v>0.03</v>
      </c>
      <c r="P218" s="235">
        <v>0</v>
      </c>
      <c r="Q218" s="235">
        <f>ROUND(E218*P218,2)</f>
        <v>0</v>
      </c>
      <c r="R218" s="237" t="s">
        <v>498</v>
      </c>
      <c r="S218" s="237" t="s">
        <v>209</v>
      </c>
      <c r="T218" s="238" t="s">
        <v>209</v>
      </c>
      <c r="U218" s="223">
        <v>8.4000000000000005E-2</v>
      </c>
      <c r="V218" s="223">
        <f>ROUND(E218*U218,2)</f>
        <v>50.41</v>
      </c>
      <c r="W218" s="223"/>
      <c r="X218" s="223" t="s">
        <v>230</v>
      </c>
      <c r="Y218" s="223" t="s">
        <v>211</v>
      </c>
      <c r="Z218" s="213"/>
      <c r="AA218" s="213"/>
      <c r="AB218" s="213"/>
      <c r="AC218" s="213"/>
      <c r="AD218" s="213"/>
      <c r="AE218" s="213"/>
      <c r="AF218" s="213"/>
      <c r="AG218" s="213" t="s">
        <v>231</v>
      </c>
      <c r="AH218" s="213"/>
      <c r="AI218" s="213"/>
      <c r="AJ218" s="213"/>
      <c r="AK218" s="213"/>
      <c r="AL218" s="213"/>
      <c r="AM218" s="213"/>
      <c r="AN218" s="213"/>
      <c r="AO218" s="213"/>
      <c r="AP218" s="213"/>
      <c r="AQ218" s="213"/>
      <c r="AR218" s="213"/>
      <c r="AS218" s="213"/>
      <c r="AT218" s="213"/>
      <c r="AU218" s="213"/>
      <c r="AV218" s="213"/>
      <c r="AW218" s="213"/>
      <c r="AX218" s="213"/>
      <c r="AY218" s="213"/>
      <c r="AZ218" s="213"/>
      <c r="BA218" s="213"/>
      <c r="BB218" s="213"/>
      <c r="BC218" s="213"/>
      <c r="BD218" s="213"/>
      <c r="BE218" s="213"/>
      <c r="BF218" s="213"/>
      <c r="BG218" s="213"/>
      <c r="BH218" s="213"/>
    </row>
    <row r="219" spans="1:60" outlineLevel="2" x14ac:dyDescent="0.2">
      <c r="A219" s="220"/>
      <c r="B219" s="221"/>
      <c r="C219" s="258" t="s">
        <v>504</v>
      </c>
      <c r="D219" s="252"/>
      <c r="E219" s="253"/>
      <c r="F219" s="223"/>
      <c r="G219" s="223"/>
      <c r="H219" s="223"/>
      <c r="I219" s="223"/>
      <c r="J219" s="223"/>
      <c r="K219" s="223"/>
      <c r="L219" s="223"/>
      <c r="M219" s="223"/>
      <c r="N219" s="222"/>
      <c r="O219" s="222"/>
      <c r="P219" s="222"/>
      <c r="Q219" s="222"/>
      <c r="R219" s="223"/>
      <c r="S219" s="223"/>
      <c r="T219" s="223"/>
      <c r="U219" s="223"/>
      <c r="V219" s="223"/>
      <c r="W219" s="223"/>
      <c r="X219" s="223"/>
      <c r="Y219" s="223"/>
      <c r="Z219" s="213"/>
      <c r="AA219" s="213"/>
      <c r="AB219" s="213"/>
      <c r="AC219" s="213"/>
      <c r="AD219" s="213"/>
      <c r="AE219" s="213"/>
      <c r="AF219" s="213"/>
      <c r="AG219" s="213" t="s">
        <v>235</v>
      </c>
      <c r="AH219" s="213">
        <v>0</v>
      </c>
      <c r="AI219" s="213"/>
      <c r="AJ219" s="213"/>
      <c r="AK219" s="213"/>
      <c r="AL219" s="213"/>
      <c r="AM219" s="213"/>
      <c r="AN219" s="213"/>
      <c r="AO219" s="213"/>
      <c r="AP219" s="213"/>
      <c r="AQ219" s="213"/>
      <c r="AR219" s="213"/>
      <c r="AS219" s="213"/>
      <c r="AT219" s="213"/>
      <c r="AU219" s="213"/>
      <c r="AV219" s="213"/>
      <c r="AW219" s="213"/>
      <c r="AX219" s="213"/>
      <c r="AY219" s="213"/>
      <c r="AZ219" s="213"/>
      <c r="BA219" s="213"/>
      <c r="BB219" s="213"/>
      <c r="BC219" s="213"/>
      <c r="BD219" s="213"/>
      <c r="BE219" s="213"/>
      <c r="BF219" s="213"/>
      <c r="BG219" s="213"/>
      <c r="BH219" s="213"/>
    </row>
    <row r="220" spans="1:60" outlineLevel="3" x14ac:dyDescent="0.2">
      <c r="A220" s="220"/>
      <c r="B220" s="221"/>
      <c r="C220" s="258" t="s">
        <v>505</v>
      </c>
      <c r="D220" s="252"/>
      <c r="E220" s="253">
        <v>199.804</v>
      </c>
      <c r="F220" s="223"/>
      <c r="G220" s="223"/>
      <c r="H220" s="223"/>
      <c r="I220" s="223"/>
      <c r="J220" s="223"/>
      <c r="K220" s="223"/>
      <c r="L220" s="223"/>
      <c r="M220" s="223"/>
      <c r="N220" s="222"/>
      <c r="O220" s="222"/>
      <c r="P220" s="222"/>
      <c r="Q220" s="222"/>
      <c r="R220" s="223"/>
      <c r="S220" s="223"/>
      <c r="T220" s="223"/>
      <c r="U220" s="223"/>
      <c r="V220" s="223"/>
      <c r="W220" s="223"/>
      <c r="X220" s="223"/>
      <c r="Y220" s="223"/>
      <c r="Z220" s="213"/>
      <c r="AA220" s="213"/>
      <c r="AB220" s="213"/>
      <c r="AC220" s="213"/>
      <c r="AD220" s="213"/>
      <c r="AE220" s="213"/>
      <c r="AF220" s="213"/>
      <c r="AG220" s="213" t="s">
        <v>235</v>
      </c>
      <c r="AH220" s="213">
        <v>0</v>
      </c>
      <c r="AI220" s="213"/>
      <c r="AJ220" s="213"/>
      <c r="AK220" s="213"/>
      <c r="AL220" s="213"/>
      <c r="AM220" s="213"/>
      <c r="AN220" s="213"/>
      <c r="AO220" s="213"/>
      <c r="AP220" s="213"/>
      <c r="AQ220" s="213"/>
      <c r="AR220" s="213"/>
      <c r="AS220" s="213"/>
      <c r="AT220" s="213"/>
      <c r="AU220" s="213"/>
      <c r="AV220" s="213"/>
      <c r="AW220" s="213"/>
      <c r="AX220" s="213"/>
      <c r="AY220" s="213"/>
      <c r="AZ220" s="213"/>
      <c r="BA220" s="213"/>
      <c r="BB220" s="213"/>
      <c r="BC220" s="213"/>
      <c r="BD220" s="213"/>
      <c r="BE220" s="213"/>
      <c r="BF220" s="213"/>
      <c r="BG220" s="213"/>
      <c r="BH220" s="213"/>
    </row>
    <row r="221" spans="1:60" outlineLevel="3" x14ac:dyDescent="0.2">
      <c r="A221" s="220"/>
      <c r="B221" s="221"/>
      <c r="C221" s="258" t="s">
        <v>506</v>
      </c>
      <c r="D221" s="252"/>
      <c r="E221" s="253">
        <v>242.703</v>
      </c>
      <c r="F221" s="223"/>
      <c r="G221" s="223"/>
      <c r="H221" s="223"/>
      <c r="I221" s="223"/>
      <c r="J221" s="223"/>
      <c r="K221" s="223"/>
      <c r="L221" s="223"/>
      <c r="M221" s="223"/>
      <c r="N221" s="222"/>
      <c r="O221" s="222"/>
      <c r="P221" s="222"/>
      <c r="Q221" s="222"/>
      <c r="R221" s="223"/>
      <c r="S221" s="223"/>
      <c r="T221" s="223"/>
      <c r="U221" s="223"/>
      <c r="V221" s="223"/>
      <c r="W221" s="223"/>
      <c r="X221" s="223"/>
      <c r="Y221" s="223"/>
      <c r="Z221" s="213"/>
      <c r="AA221" s="213"/>
      <c r="AB221" s="213"/>
      <c r="AC221" s="213"/>
      <c r="AD221" s="213"/>
      <c r="AE221" s="213"/>
      <c r="AF221" s="213"/>
      <c r="AG221" s="213" t="s">
        <v>235</v>
      </c>
      <c r="AH221" s="213">
        <v>0</v>
      </c>
      <c r="AI221" s="213"/>
      <c r="AJ221" s="213"/>
      <c r="AK221" s="213"/>
      <c r="AL221" s="213"/>
      <c r="AM221" s="213"/>
      <c r="AN221" s="213"/>
      <c r="AO221" s="213"/>
      <c r="AP221" s="213"/>
      <c r="AQ221" s="213"/>
      <c r="AR221" s="213"/>
      <c r="AS221" s="213"/>
      <c r="AT221" s="213"/>
      <c r="AU221" s="213"/>
      <c r="AV221" s="213"/>
      <c r="AW221" s="213"/>
      <c r="AX221" s="213"/>
      <c r="AY221" s="213"/>
      <c r="AZ221" s="213"/>
      <c r="BA221" s="213"/>
      <c r="BB221" s="213"/>
      <c r="BC221" s="213"/>
      <c r="BD221" s="213"/>
      <c r="BE221" s="213"/>
      <c r="BF221" s="213"/>
      <c r="BG221" s="213"/>
      <c r="BH221" s="213"/>
    </row>
    <row r="222" spans="1:60" outlineLevel="3" x14ac:dyDescent="0.2">
      <c r="A222" s="220"/>
      <c r="B222" s="221"/>
      <c r="C222" s="258" t="s">
        <v>507</v>
      </c>
      <c r="D222" s="252"/>
      <c r="E222" s="253">
        <v>31.415800000000001</v>
      </c>
      <c r="F222" s="223"/>
      <c r="G222" s="223"/>
      <c r="H222" s="223"/>
      <c r="I222" s="223"/>
      <c r="J222" s="223"/>
      <c r="K222" s="223"/>
      <c r="L222" s="223"/>
      <c r="M222" s="223"/>
      <c r="N222" s="222"/>
      <c r="O222" s="222"/>
      <c r="P222" s="222"/>
      <c r="Q222" s="222"/>
      <c r="R222" s="223"/>
      <c r="S222" s="223"/>
      <c r="T222" s="223"/>
      <c r="U222" s="223"/>
      <c r="V222" s="223"/>
      <c r="W222" s="223"/>
      <c r="X222" s="223"/>
      <c r="Y222" s="223"/>
      <c r="Z222" s="213"/>
      <c r="AA222" s="213"/>
      <c r="AB222" s="213"/>
      <c r="AC222" s="213"/>
      <c r="AD222" s="213"/>
      <c r="AE222" s="213"/>
      <c r="AF222" s="213"/>
      <c r="AG222" s="213" t="s">
        <v>235</v>
      </c>
      <c r="AH222" s="213">
        <v>0</v>
      </c>
      <c r="AI222" s="213"/>
      <c r="AJ222" s="213"/>
      <c r="AK222" s="213"/>
      <c r="AL222" s="213"/>
      <c r="AM222" s="213"/>
      <c r="AN222" s="213"/>
      <c r="AO222" s="213"/>
      <c r="AP222" s="213"/>
      <c r="AQ222" s="213"/>
      <c r="AR222" s="213"/>
      <c r="AS222" s="213"/>
      <c r="AT222" s="213"/>
      <c r="AU222" s="213"/>
      <c r="AV222" s="213"/>
      <c r="AW222" s="213"/>
      <c r="AX222" s="213"/>
      <c r="AY222" s="213"/>
      <c r="AZ222" s="213"/>
      <c r="BA222" s="213"/>
      <c r="BB222" s="213"/>
      <c r="BC222" s="213"/>
      <c r="BD222" s="213"/>
      <c r="BE222" s="213"/>
      <c r="BF222" s="213"/>
      <c r="BG222" s="213"/>
      <c r="BH222" s="213"/>
    </row>
    <row r="223" spans="1:60" outlineLevel="3" x14ac:dyDescent="0.2">
      <c r="A223" s="220"/>
      <c r="B223" s="221"/>
      <c r="C223" s="258" t="s">
        <v>508</v>
      </c>
      <c r="D223" s="252"/>
      <c r="E223" s="253">
        <v>17.960799999999999</v>
      </c>
      <c r="F223" s="223"/>
      <c r="G223" s="223"/>
      <c r="H223" s="223"/>
      <c r="I223" s="223"/>
      <c r="J223" s="223"/>
      <c r="K223" s="223"/>
      <c r="L223" s="223"/>
      <c r="M223" s="223"/>
      <c r="N223" s="222"/>
      <c r="O223" s="222"/>
      <c r="P223" s="222"/>
      <c r="Q223" s="222"/>
      <c r="R223" s="223"/>
      <c r="S223" s="223"/>
      <c r="T223" s="223"/>
      <c r="U223" s="223"/>
      <c r="V223" s="223"/>
      <c r="W223" s="223"/>
      <c r="X223" s="223"/>
      <c r="Y223" s="223"/>
      <c r="Z223" s="213"/>
      <c r="AA223" s="213"/>
      <c r="AB223" s="213"/>
      <c r="AC223" s="213"/>
      <c r="AD223" s="213"/>
      <c r="AE223" s="213"/>
      <c r="AF223" s="213"/>
      <c r="AG223" s="213" t="s">
        <v>235</v>
      </c>
      <c r="AH223" s="213">
        <v>0</v>
      </c>
      <c r="AI223" s="213"/>
      <c r="AJ223" s="213"/>
      <c r="AK223" s="213"/>
      <c r="AL223" s="213"/>
      <c r="AM223" s="213"/>
      <c r="AN223" s="213"/>
      <c r="AO223" s="213"/>
      <c r="AP223" s="213"/>
      <c r="AQ223" s="213"/>
      <c r="AR223" s="213"/>
      <c r="AS223" s="213"/>
      <c r="AT223" s="213"/>
      <c r="AU223" s="213"/>
      <c r="AV223" s="213"/>
      <c r="AW223" s="213"/>
      <c r="AX223" s="213"/>
      <c r="AY223" s="213"/>
      <c r="AZ223" s="213"/>
      <c r="BA223" s="213"/>
      <c r="BB223" s="213"/>
      <c r="BC223" s="213"/>
      <c r="BD223" s="213"/>
      <c r="BE223" s="213"/>
      <c r="BF223" s="213"/>
      <c r="BG223" s="213"/>
      <c r="BH223" s="213"/>
    </row>
    <row r="224" spans="1:60" outlineLevel="3" x14ac:dyDescent="0.2">
      <c r="A224" s="220"/>
      <c r="B224" s="221"/>
      <c r="C224" s="258" t="s">
        <v>509</v>
      </c>
      <c r="D224" s="252"/>
      <c r="E224" s="253">
        <v>9.42</v>
      </c>
      <c r="F224" s="223"/>
      <c r="G224" s="223"/>
      <c r="H224" s="223"/>
      <c r="I224" s="223"/>
      <c r="J224" s="223"/>
      <c r="K224" s="223"/>
      <c r="L224" s="223"/>
      <c r="M224" s="223"/>
      <c r="N224" s="222"/>
      <c r="O224" s="222"/>
      <c r="P224" s="222"/>
      <c r="Q224" s="222"/>
      <c r="R224" s="223"/>
      <c r="S224" s="223"/>
      <c r="T224" s="223"/>
      <c r="U224" s="223"/>
      <c r="V224" s="223"/>
      <c r="W224" s="223"/>
      <c r="X224" s="223"/>
      <c r="Y224" s="223"/>
      <c r="Z224" s="213"/>
      <c r="AA224" s="213"/>
      <c r="AB224" s="213"/>
      <c r="AC224" s="213"/>
      <c r="AD224" s="213"/>
      <c r="AE224" s="213"/>
      <c r="AF224" s="213"/>
      <c r="AG224" s="213" t="s">
        <v>235</v>
      </c>
      <c r="AH224" s="213">
        <v>0</v>
      </c>
      <c r="AI224" s="213"/>
      <c r="AJ224" s="213"/>
      <c r="AK224" s="213"/>
      <c r="AL224" s="213"/>
      <c r="AM224" s="213"/>
      <c r="AN224" s="213"/>
      <c r="AO224" s="213"/>
      <c r="AP224" s="213"/>
      <c r="AQ224" s="213"/>
      <c r="AR224" s="213"/>
      <c r="AS224" s="213"/>
      <c r="AT224" s="213"/>
      <c r="AU224" s="213"/>
      <c r="AV224" s="213"/>
      <c r="AW224" s="213"/>
      <c r="AX224" s="213"/>
      <c r="AY224" s="213"/>
      <c r="AZ224" s="213"/>
      <c r="BA224" s="213"/>
      <c r="BB224" s="213"/>
      <c r="BC224" s="213"/>
      <c r="BD224" s="213"/>
      <c r="BE224" s="213"/>
      <c r="BF224" s="213"/>
      <c r="BG224" s="213"/>
      <c r="BH224" s="213"/>
    </row>
    <row r="225" spans="1:60" outlineLevel="3" x14ac:dyDescent="0.2">
      <c r="A225" s="220"/>
      <c r="B225" s="221"/>
      <c r="C225" s="258" t="s">
        <v>510</v>
      </c>
      <c r="D225" s="252"/>
      <c r="E225" s="253">
        <v>31.7925</v>
      </c>
      <c r="F225" s="223"/>
      <c r="G225" s="223"/>
      <c r="H225" s="223"/>
      <c r="I225" s="223"/>
      <c r="J225" s="223"/>
      <c r="K225" s="223"/>
      <c r="L225" s="223"/>
      <c r="M225" s="223"/>
      <c r="N225" s="222"/>
      <c r="O225" s="222"/>
      <c r="P225" s="222"/>
      <c r="Q225" s="222"/>
      <c r="R225" s="223"/>
      <c r="S225" s="223"/>
      <c r="T225" s="223"/>
      <c r="U225" s="223"/>
      <c r="V225" s="223"/>
      <c r="W225" s="223"/>
      <c r="X225" s="223"/>
      <c r="Y225" s="223"/>
      <c r="Z225" s="213"/>
      <c r="AA225" s="213"/>
      <c r="AB225" s="213"/>
      <c r="AC225" s="213"/>
      <c r="AD225" s="213"/>
      <c r="AE225" s="213"/>
      <c r="AF225" s="213"/>
      <c r="AG225" s="213" t="s">
        <v>235</v>
      </c>
      <c r="AH225" s="213">
        <v>0</v>
      </c>
      <c r="AI225" s="213"/>
      <c r="AJ225" s="213"/>
      <c r="AK225" s="213"/>
      <c r="AL225" s="213"/>
      <c r="AM225" s="213"/>
      <c r="AN225" s="213"/>
      <c r="AO225" s="213"/>
      <c r="AP225" s="213"/>
      <c r="AQ225" s="213"/>
      <c r="AR225" s="213"/>
      <c r="AS225" s="213"/>
      <c r="AT225" s="213"/>
      <c r="AU225" s="213"/>
      <c r="AV225" s="213"/>
      <c r="AW225" s="213"/>
      <c r="AX225" s="213"/>
      <c r="AY225" s="213"/>
      <c r="AZ225" s="213"/>
      <c r="BA225" s="213"/>
      <c r="BB225" s="213"/>
      <c r="BC225" s="213"/>
      <c r="BD225" s="213"/>
      <c r="BE225" s="213"/>
      <c r="BF225" s="213"/>
      <c r="BG225" s="213"/>
      <c r="BH225" s="213"/>
    </row>
    <row r="226" spans="1:60" outlineLevel="3" x14ac:dyDescent="0.2">
      <c r="A226" s="220"/>
      <c r="B226" s="221"/>
      <c r="C226" s="258" t="s">
        <v>511</v>
      </c>
      <c r="D226" s="252"/>
      <c r="E226" s="253">
        <v>12.7224</v>
      </c>
      <c r="F226" s="223"/>
      <c r="G226" s="223"/>
      <c r="H226" s="223"/>
      <c r="I226" s="223"/>
      <c r="J226" s="223"/>
      <c r="K226" s="223"/>
      <c r="L226" s="223"/>
      <c r="M226" s="223"/>
      <c r="N226" s="222"/>
      <c r="O226" s="222"/>
      <c r="P226" s="222"/>
      <c r="Q226" s="222"/>
      <c r="R226" s="223"/>
      <c r="S226" s="223"/>
      <c r="T226" s="223"/>
      <c r="U226" s="223"/>
      <c r="V226" s="223"/>
      <c r="W226" s="223"/>
      <c r="X226" s="223"/>
      <c r="Y226" s="223"/>
      <c r="Z226" s="213"/>
      <c r="AA226" s="213"/>
      <c r="AB226" s="213"/>
      <c r="AC226" s="213"/>
      <c r="AD226" s="213"/>
      <c r="AE226" s="213"/>
      <c r="AF226" s="213"/>
      <c r="AG226" s="213" t="s">
        <v>235</v>
      </c>
      <c r="AH226" s="213">
        <v>0</v>
      </c>
      <c r="AI226" s="213"/>
      <c r="AJ226" s="213"/>
      <c r="AK226" s="213"/>
      <c r="AL226" s="213"/>
      <c r="AM226" s="213"/>
      <c r="AN226" s="213"/>
      <c r="AO226" s="213"/>
      <c r="AP226" s="213"/>
      <c r="AQ226" s="213"/>
      <c r="AR226" s="213"/>
      <c r="AS226" s="213"/>
      <c r="AT226" s="213"/>
      <c r="AU226" s="213"/>
      <c r="AV226" s="213"/>
      <c r="AW226" s="213"/>
      <c r="AX226" s="213"/>
      <c r="AY226" s="213"/>
      <c r="AZ226" s="213"/>
      <c r="BA226" s="213"/>
      <c r="BB226" s="213"/>
      <c r="BC226" s="213"/>
      <c r="BD226" s="213"/>
      <c r="BE226" s="213"/>
      <c r="BF226" s="213"/>
      <c r="BG226" s="213"/>
      <c r="BH226" s="213"/>
    </row>
    <row r="227" spans="1:60" outlineLevel="3" x14ac:dyDescent="0.2">
      <c r="A227" s="220"/>
      <c r="B227" s="221"/>
      <c r="C227" s="258" t="s">
        <v>512</v>
      </c>
      <c r="D227" s="252"/>
      <c r="E227" s="253">
        <v>19.083600000000001</v>
      </c>
      <c r="F227" s="223"/>
      <c r="G227" s="223"/>
      <c r="H227" s="223"/>
      <c r="I227" s="223"/>
      <c r="J227" s="223"/>
      <c r="K227" s="223"/>
      <c r="L227" s="223"/>
      <c r="M227" s="223"/>
      <c r="N227" s="222"/>
      <c r="O227" s="222"/>
      <c r="P227" s="222"/>
      <c r="Q227" s="222"/>
      <c r="R227" s="223"/>
      <c r="S227" s="223"/>
      <c r="T227" s="223"/>
      <c r="U227" s="223"/>
      <c r="V227" s="223"/>
      <c r="W227" s="223"/>
      <c r="X227" s="223"/>
      <c r="Y227" s="223"/>
      <c r="Z227" s="213"/>
      <c r="AA227" s="213"/>
      <c r="AB227" s="213"/>
      <c r="AC227" s="213"/>
      <c r="AD227" s="213"/>
      <c r="AE227" s="213"/>
      <c r="AF227" s="213"/>
      <c r="AG227" s="213" t="s">
        <v>235</v>
      </c>
      <c r="AH227" s="213">
        <v>0</v>
      </c>
      <c r="AI227" s="213"/>
      <c r="AJ227" s="213"/>
      <c r="AK227" s="213"/>
      <c r="AL227" s="213"/>
      <c r="AM227" s="213"/>
      <c r="AN227" s="213"/>
      <c r="AO227" s="213"/>
      <c r="AP227" s="213"/>
      <c r="AQ227" s="213"/>
      <c r="AR227" s="213"/>
      <c r="AS227" s="213"/>
      <c r="AT227" s="213"/>
      <c r="AU227" s="213"/>
      <c r="AV227" s="213"/>
      <c r="AW227" s="213"/>
      <c r="AX227" s="213"/>
      <c r="AY227" s="213"/>
      <c r="AZ227" s="213"/>
      <c r="BA227" s="213"/>
      <c r="BB227" s="213"/>
      <c r="BC227" s="213"/>
      <c r="BD227" s="213"/>
      <c r="BE227" s="213"/>
      <c r="BF227" s="213"/>
      <c r="BG227" s="213"/>
      <c r="BH227" s="213"/>
    </row>
    <row r="228" spans="1:60" outlineLevel="3" x14ac:dyDescent="0.2">
      <c r="A228" s="220"/>
      <c r="B228" s="221"/>
      <c r="C228" s="258" t="s">
        <v>513</v>
      </c>
      <c r="D228" s="252"/>
      <c r="E228" s="253">
        <v>35.167999999999999</v>
      </c>
      <c r="F228" s="223"/>
      <c r="G228" s="223"/>
      <c r="H228" s="223"/>
      <c r="I228" s="223"/>
      <c r="J228" s="223"/>
      <c r="K228" s="223"/>
      <c r="L228" s="223"/>
      <c r="M228" s="223"/>
      <c r="N228" s="222"/>
      <c r="O228" s="222"/>
      <c r="P228" s="222"/>
      <c r="Q228" s="222"/>
      <c r="R228" s="223"/>
      <c r="S228" s="223"/>
      <c r="T228" s="223"/>
      <c r="U228" s="223"/>
      <c r="V228" s="223"/>
      <c r="W228" s="223"/>
      <c r="X228" s="223"/>
      <c r="Y228" s="223"/>
      <c r="Z228" s="213"/>
      <c r="AA228" s="213"/>
      <c r="AB228" s="213"/>
      <c r="AC228" s="213"/>
      <c r="AD228" s="213"/>
      <c r="AE228" s="213"/>
      <c r="AF228" s="213"/>
      <c r="AG228" s="213" t="s">
        <v>235</v>
      </c>
      <c r="AH228" s="213">
        <v>0</v>
      </c>
      <c r="AI228" s="213"/>
      <c r="AJ228" s="213"/>
      <c r="AK228" s="213"/>
      <c r="AL228" s="213"/>
      <c r="AM228" s="213"/>
      <c r="AN228" s="213"/>
      <c r="AO228" s="213"/>
      <c r="AP228" s="213"/>
      <c r="AQ228" s="213"/>
      <c r="AR228" s="213"/>
      <c r="AS228" s="213"/>
      <c r="AT228" s="213"/>
      <c r="AU228" s="213"/>
      <c r="AV228" s="213"/>
      <c r="AW228" s="213"/>
      <c r="AX228" s="213"/>
      <c r="AY228" s="213"/>
      <c r="AZ228" s="213"/>
      <c r="BA228" s="213"/>
      <c r="BB228" s="213"/>
      <c r="BC228" s="213"/>
      <c r="BD228" s="213"/>
      <c r="BE228" s="213"/>
      <c r="BF228" s="213"/>
      <c r="BG228" s="213"/>
      <c r="BH228" s="213"/>
    </row>
    <row r="229" spans="1:60" outlineLevel="1" x14ac:dyDescent="0.2">
      <c r="A229" s="232">
        <v>74</v>
      </c>
      <c r="B229" s="233" t="s">
        <v>514</v>
      </c>
      <c r="C229" s="248" t="s">
        <v>515</v>
      </c>
      <c r="D229" s="234" t="s">
        <v>284</v>
      </c>
      <c r="E229" s="235">
        <v>3.6929999999999998E-2</v>
      </c>
      <c r="F229" s="236"/>
      <c r="G229" s="237">
        <f>ROUND(E229*F229,2)</f>
        <v>0</v>
      </c>
      <c r="H229" s="236"/>
      <c r="I229" s="237">
        <f>ROUND(E229*H229,2)</f>
        <v>0</v>
      </c>
      <c r="J229" s="236"/>
      <c r="K229" s="237">
        <f>ROUND(E229*J229,2)</f>
        <v>0</v>
      </c>
      <c r="L229" s="237">
        <v>21</v>
      </c>
      <c r="M229" s="237">
        <f>G229*(1+L229/100)</f>
        <v>0</v>
      </c>
      <c r="N229" s="235">
        <v>1</v>
      </c>
      <c r="O229" s="235">
        <f>ROUND(E229*N229,2)</f>
        <v>0.04</v>
      </c>
      <c r="P229" s="235">
        <v>0</v>
      </c>
      <c r="Q229" s="235">
        <f>ROUND(E229*P229,2)</f>
        <v>0</v>
      </c>
      <c r="R229" s="237"/>
      <c r="S229" s="237" t="s">
        <v>422</v>
      </c>
      <c r="T229" s="238" t="s">
        <v>423</v>
      </c>
      <c r="U229" s="223">
        <v>0</v>
      </c>
      <c r="V229" s="223">
        <f>ROUND(E229*U229,2)</f>
        <v>0</v>
      </c>
      <c r="W229" s="223"/>
      <c r="X229" s="223" t="s">
        <v>293</v>
      </c>
      <c r="Y229" s="223" t="s">
        <v>211</v>
      </c>
      <c r="Z229" s="213"/>
      <c r="AA229" s="213"/>
      <c r="AB229" s="213"/>
      <c r="AC229" s="213"/>
      <c r="AD229" s="213"/>
      <c r="AE229" s="213"/>
      <c r="AF229" s="213"/>
      <c r="AG229" s="213" t="s">
        <v>294</v>
      </c>
      <c r="AH229" s="213"/>
      <c r="AI229" s="213"/>
      <c r="AJ229" s="213"/>
      <c r="AK229" s="213"/>
      <c r="AL229" s="213"/>
      <c r="AM229" s="213"/>
      <c r="AN229" s="213"/>
      <c r="AO229" s="213"/>
      <c r="AP229" s="213"/>
      <c r="AQ229" s="213"/>
      <c r="AR229" s="213"/>
      <c r="AS229" s="213"/>
      <c r="AT229" s="213"/>
      <c r="AU229" s="213"/>
      <c r="AV229" s="213"/>
      <c r="AW229" s="213"/>
      <c r="AX229" s="213"/>
      <c r="AY229" s="213"/>
      <c r="AZ229" s="213"/>
      <c r="BA229" s="213"/>
      <c r="BB229" s="213"/>
      <c r="BC229" s="213"/>
      <c r="BD229" s="213"/>
      <c r="BE229" s="213"/>
      <c r="BF229" s="213"/>
      <c r="BG229" s="213"/>
      <c r="BH229" s="213"/>
    </row>
    <row r="230" spans="1:60" outlineLevel="2" x14ac:dyDescent="0.2">
      <c r="A230" s="220"/>
      <c r="B230" s="221"/>
      <c r="C230" s="258" t="s">
        <v>516</v>
      </c>
      <c r="D230" s="252"/>
      <c r="E230" s="253">
        <v>3.6929999999999998E-2</v>
      </c>
      <c r="F230" s="223"/>
      <c r="G230" s="223"/>
      <c r="H230" s="223"/>
      <c r="I230" s="223"/>
      <c r="J230" s="223"/>
      <c r="K230" s="223"/>
      <c r="L230" s="223"/>
      <c r="M230" s="223"/>
      <c r="N230" s="222"/>
      <c r="O230" s="222"/>
      <c r="P230" s="222"/>
      <c r="Q230" s="222"/>
      <c r="R230" s="223"/>
      <c r="S230" s="223"/>
      <c r="T230" s="223"/>
      <c r="U230" s="223"/>
      <c r="V230" s="223"/>
      <c r="W230" s="223"/>
      <c r="X230" s="223"/>
      <c r="Y230" s="223"/>
      <c r="Z230" s="213"/>
      <c r="AA230" s="213"/>
      <c r="AB230" s="213"/>
      <c r="AC230" s="213"/>
      <c r="AD230" s="213"/>
      <c r="AE230" s="213"/>
      <c r="AF230" s="213"/>
      <c r="AG230" s="213" t="s">
        <v>235</v>
      </c>
      <c r="AH230" s="213">
        <v>0</v>
      </c>
      <c r="AI230" s="213"/>
      <c r="AJ230" s="213"/>
      <c r="AK230" s="213"/>
      <c r="AL230" s="213"/>
      <c r="AM230" s="213"/>
      <c r="AN230" s="213"/>
      <c r="AO230" s="213"/>
      <c r="AP230" s="213"/>
      <c r="AQ230" s="213"/>
      <c r="AR230" s="213"/>
      <c r="AS230" s="213"/>
      <c r="AT230" s="213"/>
      <c r="AU230" s="213"/>
      <c r="AV230" s="213"/>
      <c r="AW230" s="213"/>
      <c r="AX230" s="213"/>
      <c r="AY230" s="213"/>
      <c r="AZ230" s="213"/>
      <c r="BA230" s="213"/>
      <c r="BB230" s="213"/>
      <c r="BC230" s="213"/>
      <c r="BD230" s="213"/>
      <c r="BE230" s="213"/>
      <c r="BF230" s="213"/>
      <c r="BG230" s="213"/>
      <c r="BH230" s="213"/>
    </row>
    <row r="231" spans="1:60" ht="22.5" outlineLevel="1" x14ac:dyDescent="0.2">
      <c r="A231" s="232">
        <v>75</v>
      </c>
      <c r="B231" s="233" t="s">
        <v>517</v>
      </c>
      <c r="C231" s="248" t="s">
        <v>518</v>
      </c>
      <c r="D231" s="234" t="s">
        <v>284</v>
      </c>
      <c r="E231" s="235">
        <v>3.2989999999999998E-2</v>
      </c>
      <c r="F231" s="236"/>
      <c r="G231" s="237">
        <f>ROUND(E231*F231,2)</f>
        <v>0</v>
      </c>
      <c r="H231" s="236"/>
      <c r="I231" s="237">
        <f>ROUND(E231*H231,2)</f>
        <v>0</v>
      </c>
      <c r="J231" s="236"/>
      <c r="K231" s="237">
        <f>ROUND(E231*J231,2)</f>
        <v>0</v>
      </c>
      <c r="L231" s="237">
        <v>21</v>
      </c>
      <c r="M231" s="237">
        <f>G231*(1+L231/100)</f>
        <v>0</v>
      </c>
      <c r="N231" s="235">
        <v>1</v>
      </c>
      <c r="O231" s="235">
        <f>ROUND(E231*N231,2)</f>
        <v>0.03</v>
      </c>
      <c r="P231" s="235">
        <v>0</v>
      </c>
      <c r="Q231" s="235">
        <f>ROUND(E231*P231,2)</f>
        <v>0</v>
      </c>
      <c r="R231" s="237" t="s">
        <v>292</v>
      </c>
      <c r="S231" s="237" t="s">
        <v>209</v>
      </c>
      <c r="T231" s="238" t="s">
        <v>209</v>
      </c>
      <c r="U231" s="223">
        <v>0</v>
      </c>
      <c r="V231" s="223">
        <f>ROUND(E231*U231,2)</f>
        <v>0</v>
      </c>
      <c r="W231" s="223"/>
      <c r="X231" s="223" t="s">
        <v>293</v>
      </c>
      <c r="Y231" s="223" t="s">
        <v>211</v>
      </c>
      <c r="Z231" s="213"/>
      <c r="AA231" s="213"/>
      <c r="AB231" s="213"/>
      <c r="AC231" s="213"/>
      <c r="AD231" s="213"/>
      <c r="AE231" s="213"/>
      <c r="AF231" s="213"/>
      <c r="AG231" s="213" t="s">
        <v>294</v>
      </c>
      <c r="AH231" s="213"/>
      <c r="AI231" s="213"/>
      <c r="AJ231" s="213"/>
      <c r="AK231" s="213"/>
      <c r="AL231" s="213"/>
      <c r="AM231" s="213"/>
      <c r="AN231" s="213"/>
      <c r="AO231" s="213"/>
      <c r="AP231" s="213"/>
      <c r="AQ231" s="213"/>
      <c r="AR231" s="213"/>
      <c r="AS231" s="213"/>
      <c r="AT231" s="213"/>
      <c r="AU231" s="213"/>
      <c r="AV231" s="213"/>
      <c r="AW231" s="213"/>
      <c r="AX231" s="213"/>
      <c r="AY231" s="213"/>
      <c r="AZ231" s="213"/>
      <c r="BA231" s="213"/>
      <c r="BB231" s="213"/>
      <c r="BC231" s="213"/>
      <c r="BD231" s="213"/>
      <c r="BE231" s="213"/>
      <c r="BF231" s="213"/>
      <c r="BG231" s="213"/>
      <c r="BH231" s="213"/>
    </row>
    <row r="232" spans="1:60" outlineLevel="2" x14ac:dyDescent="0.2">
      <c r="A232" s="220"/>
      <c r="B232" s="221"/>
      <c r="C232" s="258" t="s">
        <v>519</v>
      </c>
      <c r="D232" s="252"/>
      <c r="E232" s="253">
        <v>3.2989999999999998E-2</v>
      </c>
      <c r="F232" s="223"/>
      <c r="G232" s="223"/>
      <c r="H232" s="223"/>
      <c r="I232" s="223"/>
      <c r="J232" s="223"/>
      <c r="K232" s="223"/>
      <c r="L232" s="223"/>
      <c r="M232" s="223"/>
      <c r="N232" s="222"/>
      <c r="O232" s="222"/>
      <c r="P232" s="222"/>
      <c r="Q232" s="222"/>
      <c r="R232" s="223"/>
      <c r="S232" s="223"/>
      <c r="T232" s="223"/>
      <c r="U232" s="223"/>
      <c r="V232" s="223"/>
      <c r="W232" s="223"/>
      <c r="X232" s="223"/>
      <c r="Y232" s="223"/>
      <c r="Z232" s="213"/>
      <c r="AA232" s="213"/>
      <c r="AB232" s="213"/>
      <c r="AC232" s="213"/>
      <c r="AD232" s="213"/>
      <c r="AE232" s="213"/>
      <c r="AF232" s="213"/>
      <c r="AG232" s="213" t="s">
        <v>235</v>
      </c>
      <c r="AH232" s="213">
        <v>0</v>
      </c>
      <c r="AI232" s="213"/>
      <c r="AJ232" s="213"/>
      <c r="AK232" s="213"/>
      <c r="AL232" s="213"/>
      <c r="AM232" s="213"/>
      <c r="AN232" s="213"/>
      <c r="AO232" s="213"/>
      <c r="AP232" s="213"/>
      <c r="AQ232" s="213"/>
      <c r="AR232" s="213"/>
      <c r="AS232" s="213"/>
      <c r="AT232" s="213"/>
      <c r="AU232" s="213"/>
      <c r="AV232" s="213"/>
      <c r="AW232" s="213"/>
      <c r="AX232" s="213"/>
      <c r="AY232" s="213"/>
      <c r="AZ232" s="213"/>
      <c r="BA232" s="213"/>
      <c r="BB232" s="213"/>
      <c r="BC232" s="213"/>
      <c r="BD232" s="213"/>
      <c r="BE232" s="213"/>
      <c r="BF232" s="213"/>
      <c r="BG232" s="213"/>
      <c r="BH232" s="213"/>
    </row>
    <row r="233" spans="1:60" ht="22.5" outlineLevel="1" x14ac:dyDescent="0.2">
      <c r="A233" s="232">
        <v>76</v>
      </c>
      <c r="B233" s="233" t="s">
        <v>520</v>
      </c>
      <c r="C233" s="248" t="s">
        <v>521</v>
      </c>
      <c r="D233" s="234" t="s">
        <v>284</v>
      </c>
      <c r="E233" s="235">
        <v>0.20979</v>
      </c>
      <c r="F233" s="236"/>
      <c r="G233" s="237">
        <f>ROUND(E233*F233,2)</f>
        <v>0</v>
      </c>
      <c r="H233" s="236"/>
      <c r="I233" s="237">
        <f>ROUND(E233*H233,2)</f>
        <v>0</v>
      </c>
      <c r="J233" s="236"/>
      <c r="K233" s="237">
        <f>ROUND(E233*J233,2)</f>
        <v>0</v>
      </c>
      <c r="L233" s="237">
        <v>21</v>
      </c>
      <c r="M233" s="237">
        <f>G233*(1+L233/100)</f>
        <v>0</v>
      </c>
      <c r="N233" s="235">
        <v>1</v>
      </c>
      <c r="O233" s="235">
        <f>ROUND(E233*N233,2)</f>
        <v>0.21</v>
      </c>
      <c r="P233" s="235">
        <v>0</v>
      </c>
      <c r="Q233" s="235">
        <f>ROUND(E233*P233,2)</f>
        <v>0</v>
      </c>
      <c r="R233" s="237" t="s">
        <v>292</v>
      </c>
      <c r="S233" s="237" t="s">
        <v>209</v>
      </c>
      <c r="T233" s="238" t="s">
        <v>209</v>
      </c>
      <c r="U233" s="223">
        <v>0</v>
      </c>
      <c r="V233" s="223">
        <f>ROUND(E233*U233,2)</f>
        <v>0</v>
      </c>
      <c r="W233" s="223"/>
      <c r="X233" s="223" t="s">
        <v>293</v>
      </c>
      <c r="Y233" s="223" t="s">
        <v>211</v>
      </c>
      <c r="Z233" s="213"/>
      <c r="AA233" s="213"/>
      <c r="AB233" s="213"/>
      <c r="AC233" s="213"/>
      <c r="AD233" s="213"/>
      <c r="AE233" s="213"/>
      <c r="AF233" s="213"/>
      <c r="AG233" s="213" t="s">
        <v>294</v>
      </c>
      <c r="AH233" s="213"/>
      <c r="AI233" s="213"/>
      <c r="AJ233" s="213"/>
      <c r="AK233" s="213"/>
      <c r="AL233" s="213"/>
      <c r="AM233" s="213"/>
      <c r="AN233" s="213"/>
      <c r="AO233" s="213"/>
      <c r="AP233" s="213"/>
      <c r="AQ233" s="213"/>
      <c r="AR233" s="213"/>
      <c r="AS233" s="213"/>
      <c r="AT233" s="213"/>
      <c r="AU233" s="213"/>
      <c r="AV233" s="213"/>
      <c r="AW233" s="213"/>
      <c r="AX233" s="213"/>
      <c r="AY233" s="213"/>
      <c r="AZ233" s="213"/>
      <c r="BA233" s="213"/>
      <c r="BB233" s="213"/>
      <c r="BC233" s="213"/>
      <c r="BD233" s="213"/>
      <c r="BE233" s="213"/>
      <c r="BF233" s="213"/>
      <c r="BG233" s="213"/>
      <c r="BH233" s="213"/>
    </row>
    <row r="234" spans="1:60" outlineLevel="2" x14ac:dyDescent="0.2">
      <c r="A234" s="220"/>
      <c r="B234" s="221"/>
      <c r="C234" s="258" t="s">
        <v>522</v>
      </c>
      <c r="D234" s="252"/>
      <c r="E234" s="253">
        <v>0.20979</v>
      </c>
      <c r="F234" s="223"/>
      <c r="G234" s="223"/>
      <c r="H234" s="223"/>
      <c r="I234" s="223"/>
      <c r="J234" s="223"/>
      <c r="K234" s="223"/>
      <c r="L234" s="223"/>
      <c r="M234" s="223"/>
      <c r="N234" s="222"/>
      <c r="O234" s="222"/>
      <c r="P234" s="222"/>
      <c r="Q234" s="222"/>
      <c r="R234" s="223"/>
      <c r="S234" s="223"/>
      <c r="T234" s="223"/>
      <c r="U234" s="223"/>
      <c r="V234" s="223"/>
      <c r="W234" s="223"/>
      <c r="X234" s="223"/>
      <c r="Y234" s="223"/>
      <c r="Z234" s="213"/>
      <c r="AA234" s="213"/>
      <c r="AB234" s="213"/>
      <c r="AC234" s="213"/>
      <c r="AD234" s="213"/>
      <c r="AE234" s="213"/>
      <c r="AF234" s="213"/>
      <c r="AG234" s="213" t="s">
        <v>235</v>
      </c>
      <c r="AH234" s="213">
        <v>0</v>
      </c>
      <c r="AI234" s="213"/>
      <c r="AJ234" s="213"/>
      <c r="AK234" s="213"/>
      <c r="AL234" s="213"/>
      <c r="AM234" s="213"/>
      <c r="AN234" s="213"/>
      <c r="AO234" s="213"/>
      <c r="AP234" s="213"/>
      <c r="AQ234" s="213"/>
      <c r="AR234" s="213"/>
      <c r="AS234" s="213"/>
      <c r="AT234" s="213"/>
      <c r="AU234" s="213"/>
      <c r="AV234" s="213"/>
      <c r="AW234" s="213"/>
      <c r="AX234" s="213"/>
      <c r="AY234" s="213"/>
      <c r="AZ234" s="213"/>
      <c r="BA234" s="213"/>
      <c r="BB234" s="213"/>
      <c r="BC234" s="213"/>
      <c r="BD234" s="213"/>
      <c r="BE234" s="213"/>
      <c r="BF234" s="213"/>
      <c r="BG234" s="213"/>
      <c r="BH234" s="213"/>
    </row>
    <row r="235" spans="1:60" ht="22.5" outlineLevel="1" x14ac:dyDescent="0.2">
      <c r="A235" s="232">
        <v>77</v>
      </c>
      <c r="B235" s="233" t="s">
        <v>523</v>
      </c>
      <c r="C235" s="248" t="s">
        <v>524</v>
      </c>
      <c r="D235" s="234" t="s">
        <v>284</v>
      </c>
      <c r="E235" s="235">
        <v>0.25484000000000001</v>
      </c>
      <c r="F235" s="236"/>
      <c r="G235" s="237">
        <f>ROUND(E235*F235,2)</f>
        <v>0</v>
      </c>
      <c r="H235" s="236"/>
      <c r="I235" s="237">
        <f>ROUND(E235*H235,2)</f>
        <v>0</v>
      </c>
      <c r="J235" s="236"/>
      <c r="K235" s="237">
        <f>ROUND(E235*J235,2)</f>
        <v>0</v>
      </c>
      <c r="L235" s="237">
        <v>21</v>
      </c>
      <c r="M235" s="237">
        <f>G235*(1+L235/100)</f>
        <v>0</v>
      </c>
      <c r="N235" s="235">
        <v>1</v>
      </c>
      <c r="O235" s="235">
        <f>ROUND(E235*N235,2)</f>
        <v>0.25</v>
      </c>
      <c r="P235" s="235">
        <v>0</v>
      </c>
      <c r="Q235" s="235">
        <f>ROUND(E235*P235,2)</f>
        <v>0</v>
      </c>
      <c r="R235" s="237" t="s">
        <v>292</v>
      </c>
      <c r="S235" s="237" t="s">
        <v>209</v>
      </c>
      <c r="T235" s="238" t="s">
        <v>209</v>
      </c>
      <c r="U235" s="223">
        <v>0</v>
      </c>
      <c r="V235" s="223">
        <f>ROUND(E235*U235,2)</f>
        <v>0</v>
      </c>
      <c r="W235" s="223"/>
      <c r="X235" s="223" t="s">
        <v>293</v>
      </c>
      <c r="Y235" s="223" t="s">
        <v>211</v>
      </c>
      <c r="Z235" s="213"/>
      <c r="AA235" s="213"/>
      <c r="AB235" s="213"/>
      <c r="AC235" s="213"/>
      <c r="AD235" s="213"/>
      <c r="AE235" s="213"/>
      <c r="AF235" s="213"/>
      <c r="AG235" s="213" t="s">
        <v>294</v>
      </c>
      <c r="AH235" s="213"/>
      <c r="AI235" s="213"/>
      <c r="AJ235" s="213"/>
      <c r="AK235" s="213"/>
      <c r="AL235" s="213"/>
      <c r="AM235" s="213"/>
      <c r="AN235" s="213"/>
      <c r="AO235" s="213"/>
      <c r="AP235" s="213"/>
      <c r="AQ235" s="213"/>
      <c r="AR235" s="213"/>
      <c r="AS235" s="213"/>
      <c r="AT235" s="213"/>
      <c r="AU235" s="213"/>
      <c r="AV235" s="213"/>
      <c r="AW235" s="213"/>
      <c r="AX235" s="213"/>
      <c r="AY235" s="213"/>
      <c r="AZ235" s="213"/>
      <c r="BA235" s="213"/>
      <c r="BB235" s="213"/>
      <c r="BC235" s="213"/>
      <c r="BD235" s="213"/>
      <c r="BE235" s="213"/>
      <c r="BF235" s="213"/>
      <c r="BG235" s="213"/>
      <c r="BH235" s="213"/>
    </row>
    <row r="236" spans="1:60" outlineLevel="2" x14ac:dyDescent="0.2">
      <c r="A236" s="220"/>
      <c r="B236" s="221"/>
      <c r="C236" s="258" t="s">
        <v>525</v>
      </c>
      <c r="D236" s="252"/>
      <c r="E236" s="253">
        <v>0.25484000000000001</v>
      </c>
      <c r="F236" s="223"/>
      <c r="G236" s="223"/>
      <c r="H236" s="223"/>
      <c r="I236" s="223"/>
      <c r="J236" s="223"/>
      <c r="K236" s="223"/>
      <c r="L236" s="223"/>
      <c r="M236" s="223"/>
      <c r="N236" s="222"/>
      <c r="O236" s="222"/>
      <c r="P236" s="222"/>
      <c r="Q236" s="222"/>
      <c r="R236" s="223"/>
      <c r="S236" s="223"/>
      <c r="T236" s="223"/>
      <c r="U236" s="223"/>
      <c r="V236" s="223"/>
      <c r="W236" s="223"/>
      <c r="X236" s="223"/>
      <c r="Y236" s="223"/>
      <c r="Z236" s="213"/>
      <c r="AA236" s="213"/>
      <c r="AB236" s="213"/>
      <c r="AC236" s="213"/>
      <c r="AD236" s="213"/>
      <c r="AE236" s="213"/>
      <c r="AF236" s="213"/>
      <c r="AG236" s="213" t="s">
        <v>235</v>
      </c>
      <c r="AH236" s="213">
        <v>0</v>
      </c>
      <c r="AI236" s="213"/>
      <c r="AJ236" s="213"/>
      <c r="AK236" s="213"/>
      <c r="AL236" s="213"/>
      <c r="AM236" s="213"/>
      <c r="AN236" s="213"/>
      <c r="AO236" s="213"/>
      <c r="AP236" s="213"/>
      <c r="AQ236" s="213"/>
      <c r="AR236" s="213"/>
      <c r="AS236" s="213"/>
      <c r="AT236" s="213"/>
      <c r="AU236" s="213"/>
      <c r="AV236" s="213"/>
      <c r="AW236" s="213"/>
      <c r="AX236" s="213"/>
      <c r="AY236" s="213"/>
      <c r="AZ236" s="213"/>
      <c r="BA236" s="213"/>
      <c r="BB236" s="213"/>
      <c r="BC236" s="213"/>
      <c r="BD236" s="213"/>
      <c r="BE236" s="213"/>
      <c r="BF236" s="213"/>
      <c r="BG236" s="213"/>
      <c r="BH236" s="213"/>
    </row>
    <row r="237" spans="1:60" outlineLevel="1" x14ac:dyDescent="0.2">
      <c r="A237" s="232">
        <v>78</v>
      </c>
      <c r="B237" s="233" t="s">
        <v>526</v>
      </c>
      <c r="C237" s="248" t="s">
        <v>527</v>
      </c>
      <c r="D237" s="234" t="s">
        <v>284</v>
      </c>
      <c r="E237" s="235">
        <v>6.0420000000000001E-2</v>
      </c>
      <c r="F237" s="236"/>
      <c r="G237" s="237">
        <f>ROUND(E237*F237,2)</f>
        <v>0</v>
      </c>
      <c r="H237" s="236"/>
      <c r="I237" s="237">
        <f>ROUND(E237*H237,2)</f>
        <v>0</v>
      </c>
      <c r="J237" s="236"/>
      <c r="K237" s="237">
        <f>ROUND(E237*J237,2)</f>
        <v>0</v>
      </c>
      <c r="L237" s="237">
        <v>21</v>
      </c>
      <c r="M237" s="237">
        <f>G237*(1+L237/100)</f>
        <v>0</v>
      </c>
      <c r="N237" s="235">
        <v>1</v>
      </c>
      <c r="O237" s="235">
        <f>ROUND(E237*N237,2)</f>
        <v>0.06</v>
      </c>
      <c r="P237" s="235">
        <v>0</v>
      </c>
      <c r="Q237" s="235">
        <f>ROUND(E237*P237,2)</f>
        <v>0</v>
      </c>
      <c r="R237" s="237" t="s">
        <v>292</v>
      </c>
      <c r="S237" s="237" t="s">
        <v>209</v>
      </c>
      <c r="T237" s="238" t="s">
        <v>209</v>
      </c>
      <c r="U237" s="223">
        <v>0</v>
      </c>
      <c r="V237" s="223">
        <f>ROUND(E237*U237,2)</f>
        <v>0</v>
      </c>
      <c r="W237" s="223"/>
      <c r="X237" s="223" t="s">
        <v>293</v>
      </c>
      <c r="Y237" s="223" t="s">
        <v>211</v>
      </c>
      <c r="Z237" s="213"/>
      <c r="AA237" s="213"/>
      <c r="AB237" s="213"/>
      <c r="AC237" s="213"/>
      <c r="AD237" s="213"/>
      <c r="AE237" s="213"/>
      <c r="AF237" s="213"/>
      <c r="AG237" s="213" t="s">
        <v>294</v>
      </c>
      <c r="AH237" s="213"/>
      <c r="AI237" s="213"/>
      <c r="AJ237" s="213"/>
      <c r="AK237" s="213"/>
      <c r="AL237" s="213"/>
      <c r="AM237" s="213"/>
      <c r="AN237" s="213"/>
      <c r="AO237" s="213"/>
      <c r="AP237" s="213"/>
      <c r="AQ237" s="213"/>
      <c r="AR237" s="213"/>
      <c r="AS237" s="213"/>
      <c r="AT237" s="213"/>
      <c r="AU237" s="213"/>
      <c r="AV237" s="213"/>
      <c r="AW237" s="213"/>
      <c r="AX237" s="213"/>
      <c r="AY237" s="213"/>
      <c r="AZ237" s="213"/>
      <c r="BA237" s="213"/>
      <c r="BB237" s="213"/>
      <c r="BC237" s="213"/>
      <c r="BD237" s="213"/>
      <c r="BE237" s="213"/>
      <c r="BF237" s="213"/>
      <c r="BG237" s="213"/>
      <c r="BH237" s="213"/>
    </row>
    <row r="238" spans="1:60" ht="22.5" outlineLevel="2" x14ac:dyDescent="0.2">
      <c r="A238" s="220"/>
      <c r="B238" s="221"/>
      <c r="C238" s="258" t="s">
        <v>528</v>
      </c>
      <c r="D238" s="252"/>
      <c r="E238" s="253">
        <v>6.0420000000000001E-2</v>
      </c>
      <c r="F238" s="223"/>
      <c r="G238" s="223"/>
      <c r="H238" s="223"/>
      <c r="I238" s="223"/>
      <c r="J238" s="223"/>
      <c r="K238" s="223"/>
      <c r="L238" s="223"/>
      <c r="M238" s="223"/>
      <c r="N238" s="222"/>
      <c r="O238" s="222"/>
      <c r="P238" s="222"/>
      <c r="Q238" s="222"/>
      <c r="R238" s="223"/>
      <c r="S238" s="223"/>
      <c r="T238" s="223"/>
      <c r="U238" s="223"/>
      <c r="V238" s="223"/>
      <c r="W238" s="223"/>
      <c r="X238" s="223"/>
      <c r="Y238" s="223"/>
      <c r="Z238" s="213"/>
      <c r="AA238" s="213"/>
      <c r="AB238" s="213"/>
      <c r="AC238" s="213"/>
      <c r="AD238" s="213"/>
      <c r="AE238" s="213"/>
      <c r="AF238" s="213"/>
      <c r="AG238" s="213" t="s">
        <v>235</v>
      </c>
      <c r="AH238" s="213">
        <v>0</v>
      </c>
      <c r="AI238" s="213"/>
      <c r="AJ238" s="213"/>
      <c r="AK238" s="213"/>
      <c r="AL238" s="213"/>
      <c r="AM238" s="213"/>
      <c r="AN238" s="213"/>
      <c r="AO238" s="213"/>
      <c r="AP238" s="213"/>
      <c r="AQ238" s="213"/>
      <c r="AR238" s="213"/>
      <c r="AS238" s="213"/>
      <c r="AT238" s="213"/>
      <c r="AU238" s="213"/>
      <c r="AV238" s="213"/>
      <c r="AW238" s="213"/>
      <c r="AX238" s="213"/>
      <c r="AY238" s="213"/>
      <c r="AZ238" s="213"/>
      <c r="BA238" s="213"/>
      <c r="BB238" s="213"/>
      <c r="BC238" s="213"/>
      <c r="BD238" s="213"/>
      <c r="BE238" s="213"/>
      <c r="BF238" s="213"/>
      <c r="BG238" s="213"/>
      <c r="BH238" s="213"/>
    </row>
    <row r="239" spans="1:60" outlineLevel="1" x14ac:dyDescent="0.2">
      <c r="A239" s="232">
        <v>79</v>
      </c>
      <c r="B239" s="233" t="s">
        <v>529</v>
      </c>
      <c r="C239" s="248" t="s">
        <v>530</v>
      </c>
      <c r="D239" s="234" t="s">
        <v>284</v>
      </c>
      <c r="E239" s="235">
        <v>4.7640000000000002E-2</v>
      </c>
      <c r="F239" s="236"/>
      <c r="G239" s="237">
        <f>ROUND(E239*F239,2)</f>
        <v>0</v>
      </c>
      <c r="H239" s="236"/>
      <c r="I239" s="237">
        <f>ROUND(E239*H239,2)</f>
        <v>0</v>
      </c>
      <c r="J239" s="236"/>
      <c r="K239" s="237">
        <f>ROUND(E239*J239,2)</f>
        <v>0</v>
      </c>
      <c r="L239" s="237">
        <v>21</v>
      </c>
      <c r="M239" s="237">
        <f>G239*(1+L239/100)</f>
        <v>0</v>
      </c>
      <c r="N239" s="235">
        <v>1</v>
      </c>
      <c r="O239" s="235">
        <f>ROUND(E239*N239,2)</f>
        <v>0.05</v>
      </c>
      <c r="P239" s="235">
        <v>0</v>
      </c>
      <c r="Q239" s="235">
        <f>ROUND(E239*P239,2)</f>
        <v>0</v>
      </c>
      <c r="R239" s="237" t="s">
        <v>292</v>
      </c>
      <c r="S239" s="237" t="s">
        <v>209</v>
      </c>
      <c r="T239" s="238" t="s">
        <v>209</v>
      </c>
      <c r="U239" s="223">
        <v>0</v>
      </c>
      <c r="V239" s="223">
        <f>ROUND(E239*U239,2)</f>
        <v>0</v>
      </c>
      <c r="W239" s="223"/>
      <c r="X239" s="223" t="s">
        <v>293</v>
      </c>
      <c r="Y239" s="223" t="s">
        <v>211</v>
      </c>
      <c r="Z239" s="213"/>
      <c r="AA239" s="213"/>
      <c r="AB239" s="213"/>
      <c r="AC239" s="213"/>
      <c r="AD239" s="213"/>
      <c r="AE239" s="213"/>
      <c r="AF239" s="213"/>
      <c r="AG239" s="213" t="s">
        <v>294</v>
      </c>
      <c r="AH239" s="213"/>
      <c r="AI239" s="213"/>
      <c r="AJ239" s="213"/>
      <c r="AK239" s="213"/>
      <c r="AL239" s="213"/>
      <c r="AM239" s="213"/>
      <c r="AN239" s="213"/>
      <c r="AO239" s="213"/>
      <c r="AP239" s="213"/>
      <c r="AQ239" s="213"/>
      <c r="AR239" s="213"/>
      <c r="AS239" s="213"/>
      <c r="AT239" s="213"/>
      <c r="AU239" s="213"/>
      <c r="AV239" s="213"/>
      <c r="AW239" s="213"/>
      <c r="AX239" s="213"/>
      <c r="AY239" s="213"/>
      <c r="AZ239" s="213"/>
      <c r="BA239" s="213"/>
      <c r="BB239" s="213"/>
      <c r="BC239" s="213"/>
      <c r="BD239" s="213"/>
      <c r="BE239" s="213"/>
      <c r="BF239" s="213"/>
      <c r="BG239" s="213"/>
      <c r="BH239" s="213"/>
    </row>
    <row r="240" spans="1:60" outlineLevel="2" x14ac:dyDescent="0.2">
      <c r="A240" s="220"/>
      <c r="B240" s="221"/>
      <c r="C240" s="258" t="s">
        <v>531</v>
      </c>
      <c r="D240" s="252"/>
      <c r="E240" s="253">
        <v>1.4239999999999999E-2</v>
      </c>
      <c r="F240" s="223"/>
      <c r="G240" s="223"/>
      <c r="H240" s="223"/>
      <c r="I240" s="223"/>
      <c r="J240" s="223"/>
      <c r="K240" s="223"/>
      <c r="L240" s="223"/>
      <c r="M240" s="223"/>
      <c r="N240" s="222"/>
      <c r="O240" s="222"/>
      <c r="P240" s="222"/>
      <c r="Q240" s="222"/>
      <c r="R240" s="223"/>
      <c r="S240" s="223"/>
      <c r="T240" s="223"/>
      <c r="U240" s="223"/>
      <c r="V240" s="223"/>
      <c r="W240" s="223"/>
      <c r="X240" s="223"/>
      <c r="Y240" s="223"/>
      <c r="Z240" s="213"/>
      <c r="AA240" s="213"/>
      <c r="AB240" s="213"/>
      <c r="AC240" s="213"/>
      <c r="AD240" s="213"/>
      <c r="AE240" s="213"/>
      <c r="AF240" s="213"/>
      <c r="AG240" s="213" t="s">
        <v>235</v>
      </c>
      <c r="AH240" s="213">
        <v>0</v>
      </c>
      <c r="AI240" s="213"/>
      <c r="AJ240" s="213"/>
      <c r="AK240" s="213"/>
      <c r="AL240" s="213"/>
      <c r="AM240" s="213"/>
      <c r="AN240" s="213"/>
      <c r="AO240" s="213"/>
      <c r="AP240" s="213"/>
      <c r="AQ240" s="213"/>
      <c r="AR240" s="213"/>
      <c r="AS240" s="213"/>
      <c r="AT240" s="213"/>
      <c r="AU240" s="213"/>
      <c r="AV240" s="213"/>
      <c r="AW240" s="213"/>
      <c r="AX240" s="213"/>
      <c r="AY240" s="213"/>
      <c r="AZ240" s="213"/>
      <c r="BA240" s="213"/>
      <c r="BB240" s="213"/>
      <c r="BC240" s="213"/>
      <c r="BD240" s="213"/>
      <c r="BE240" s="213"/>
      <c r="BF240" s="213"/>
      <c r="BG240" s="213"/>
      <c r="BH240" s="213"/>
    </row>
    <row r="241" spans="1:60" outlineLevel="3" x14ac:dyDescent="0.2">
      <c r="A241" s="220"/>
      <c r="B241" s="221"/>
      <c r="C241" s="258" t="s">
        <v>532</v>
      </c>
      <c r="D241" s="252"/>
      <c r="E241" s="253">
        <v>3.3399999999999999E-2</v>
      </c>
      <c r="F241" s="223"/>
      <c r="G241" s="223"/>
      <c r="H241" s="223"/>
      <c r="I241" s="223"/>
      <c r="J241" s="223"/>
      <c r="K241" s="223"/>
      <c r="L241" s="223"/>
      <c r="M241" s="223"/>
      <c r="N241" s="222"/>
      <c r="O241" s="222"/>
      <c r="P241" s="222"/>
      <c r="Q241" s="222"/>
      <c r="R241" s="223"/>
      <c r="S241" s="223"/>
      <c r="T241" s="223"/>
      <c r="U241" s="223"/>
      <c r="V241" s="223"/>
      <c r="W241" s="223"/>
      <c r="X241" s="223"/>
      <c r="Y241" s="223"/>
      <c r="Z241" s="213"/>
      <c r="AA241" s="213"/>
      <c r="AB241" s="213"/>
      <c r="AC241" s="213"/>
      <c r="AD241" s="213"/>
      <c r="AE241" s="213"/>
      <c r="AF241" s="213"/>
      <c r="AG241" s="213" t="s">
        <v>235</v>
      </c>
      <c r="AH241" s="213">
        <v>0</v>
      </c>
      <c r="AI241" s="213"/>
      <c r="AJ241" s="213"/>
      <c r="AK241" s="213"/>
      <c r="AL241" s="213"/>
      <c r="AM241" s="213"/>
      <c r="AN241" s="213"/>
      <c r="AO241" s="213"/>
      <c r="AP241" s="213"/>
      <c r="AQ241" s="213"/>
      <c r="AR241" s="213"/>
      <c r="AS241" s="213"/>
      <c r="AT241" s="213"/>
      <c r="AU241" s="213"/>
      <c r="AV241" s="213"/>
      <c r="AW241" s="213"/>
      <c r="AX241" s="213"/>
      <c r="AY241" s="213"/>
      <c r="AZ241" s="213"/>
      <c r="BA241" s="213"/>
      <c r="BB241" s="213"/>
      <c r="BC241" s="213"/>
      <c r="BD241" s="213"/>
      <c r="BE241" s="213"/>
      <c r="BF241" s="213"/>
      <c r="BG241" s="213"/>
      <c r="BH241" s="213"/>
    </row>
    <row r="242" spans="1:60" ht="22.5" outlineLevel="1" x14ac:dyDescent="0.2">
      <c r="A242" s="232">
        <v>80</v>
      </c>
      <c r="B242" s="233" t="s">
        <v>533</v>
      </c>
      <c r="C242" s="248" t="s">
        <v>534</v>
      </c>
      <c r="D242" s="234" t="s">
        <v>284</v>
      </c>
      <c r="E242" s="235">
        <v>0.11488</v>
      </c>
      <c r="F242" s="236"/>
      <c r="G242" s="237">
        <f>ROUND(E242*F242,2)</f>
        <v>0</v>
      </c>
      <c r="H242" s="236"/>
      <c r="I242" s="237">
        <f>ROUND(E242*H242,2)</f>
        <v>0</v>
      </c>
      <c r="J242" s="236"/>
      <c r="K242" s="237">
        <f>ROUND(E242*J242,2)</f>
        <v>0</v>
      </c>
      <c r="L242" s="237">
        <v>21</v>
      </c>
      <c r="M242" s="237">
        <f>G242*(1+L242/100)</f>
        <v>0</v>
      </c>
      <c r="N242" s="235">
        <v>1</v>
      </c>
      <c r="O242" s="235">
        <f>ROUND(E242*N242,2)</f>
        <v>0.11</v>
      </c>
      <c r="P242" s="235">
        <v>0</v>
      </c>
      <c r="Q242" s="235">
        <f>ROUND(E242*P242,2)</f>
        <v>0</v>
      </c>
      <c r="R242" s="237" t="s">
        <v>292</v>
      </c>
      <c r="S242" s="237" t="s">
        <v>209</v>
      </c>
      <c r="T242" s="238" t="s">
        <v>209</v>
      </c>
      <c r="U242" s="223">
        <v>0</v>
      </c>
      <c r="V242" s="223">
        <f>ROUND(E242*U242,2)</f>
        <v>0</v>
      </c>
      <c r="W242" s="223"/>
      <c r="X242" s="223" t="s">
        <v>293</v>
      </c>
      <c r="Y242" s="223" t="s">
        <v>211</v>
      </c>
      <c r="Z242" s="213"/>
      <c r="AA242" s="213"/>
      <c r="AB242" s="213"/>
      <c r="AC242" s="213"/>
      <c r="AD242" s="213"/>
      <c r="AE242" s="213"/>
      <c r="AF242" s="213"/>
      <c r="AG242" s="213" t="s">
        <v>294</v>
      </c>
      <c r="AH242" s="213"/>
      <c r="AI242" s="213"/>
      <c r="AJ242" s="213"/>
      <c r="AK242" s="213"/>
      <c r="AL242" s="213"/>
      <c r="AM242" s="213"/>
      <c r="AN242" s="213"/>
      <c r="AO242" s="213"/>
      <c r="AP242" s="213"/>
      <c r="AQ242" s="213"/>
      <c r="AR242" s="213"/>
      <c r="AS242" s="213"/>
      <c r="AT242" s="213"/>
      <c r="AU242" s="213"/>
      <c r="AV242" s="213"/>
      <c r="AW242" s="213"/>
      <c r="AX242" s="213"/>
      <c r="AY242" s="213"/>
      <c r="AZ242" s="213"/>
      <c r="BA242" s="213"/>
      <c r="BB242" s="213"/>
      <c r="BC242" s="213"/>
      <c r="BD242" s="213"/>
      <c r="BE242" s="213"/>
      <c r="BF242" s="213"/>
      <c r="BG242" s="213"/>
      <c r="BH242" s="213"/>
    </row>
    <row r="243" spans="1:60" outlineLevel="2" x14ac:dyDescent="0.2">
      <c r="A243" s="220"/>
      <c r="B243" s="221"/>
      <c r="C243" s="258" t="s">
        <v>535</v>
      </c>
      <c r="D243" s="252"/>
      <c r="E243" s="253">
        <v>0.11488</v>
      </c>
      <c r="F243" s="223"/>
      <c r="G243" s="223"/>
      <c r="H243" s="223"/>
      <c r="I243" s="223"/>
      <c r="J243" s="223"/>
      <c r="K243" s="223"/>
      <c r="L243" s="223"/>
      <c r="M243" s="223"/>
      <c r="N243" s="222"/>
      <c r="O243" s="222"/>
      <c r="P243" s="222"/>
      <c r="Q243" s="222"/>
      <c r="R243" s="223"/>
      <c r="S243" s="223"/>
      <c r="T243" s="223"/>
      <c r="U243" s="223"/>
      <c r="V243" s="223"/>
      <c r="W243" s="223"/>
      <c r="X243" s="223"/>
      <c r="Y243" s="223"/>
      <c r="Z243" s="213"/>
      <c r="AA243" s="213"/>
      <c r="AB243" s="213"/>
      <c r="AC243" s="213"/>
      <c r="AD243" s="213"/>
      <c r="AE243" s="213"/>
      <c r="AF243" s="213"/>
      <c r="AG243" s="213" t="s">
        <v>235</v>
      </c>
      <c r="AH243" s="213">
        <v>0</v>
      </c>
      <c r="AI243" s="213"/>
      <c r="AJ243" s="213"/>
      <c r="AK243" s="213"/>
      <c r="AL243" s="213"/>
      <c r="AM243" s="213"/>
      <c r="AN243" s="213"/>
      <c r="AO243" s="213"/>
      <c r="AP243" s="213"/>
      <c r="AQ243" s="213"/>
      <c r="AR243" s="213"/>
      <c r="AS243" s="213"/>
      <c r="AT243" s="213"/>
      <c r="AU243" s="213"/>
      <c r="AV243" s="213"/>
      <c r="AW243" s="213"/>
      <c r="AX243" s="213"/>
      <c r="AY243" s="213"/>
      <c r="AZ243" s="213"/>
      <c r="BA243" s="213"/>
      <c r="BB243" s="213"/>
      <c r="BC243" s="213"/>
      <c r="BD243" s="213"/>
      <c r="BE243" s="213"/>
      <c r="BF243" s="213"/>
      <c r="BG243" s="213"/>
      <c r="BH243" s="213"/>
    </row>
    <row r="244" spans="1:60" outlineLevel="1" x14ac:dyDescent="0.2">
      <c r="A244" s="232">
        <v>81</v>
      </c>
      <c r="B244" s="233" t="s">
        <v>536</v>
      </c>
      <c r="C244" s="248" t="s">
        <v>537</v>
      </c>
      <c r="D244" s="234" t="s">
        <v>284</v>
      </c>
      <c r="E244" s="235">
        <v>0.79364000000000001</v>
      </c>
      <c r="F244" s="236"/>
      <c r="G244" s="237">
        <f>ROUND(E244*F244,2)</f>
        <v>0</v>
      </c>
      <c r="H244" s="236"/>
      <c r="I244" s="237">
        <f>ROUND(E244*H244,2)</f>
        <v>0</v>
      </c>
      <c r="J244" s="236"/>
      <c r="K244" s="237">
        <f>ROUND(E244*J244,2)</f>
        <v>0</v>
      </c>
      <c r="L244" s="237">
        <v>21</v>
      </c>
      <c r="M244" s="237">
        <f>G244*(1+L244/100)</f>
        <v>0</v>
      </c>
      <c r="N244" s="235">
        <v>0</v>
      </c>
      <c r="O244" s="235">
        <f>ROUND(E244*N244,2)</f>
        <v>0</v>
      </c>
      <c r="P244" s="235">
        <v>0</v>
      </c>
      <c r="Q244" s="235">
        <f>ROUND(E244*P244,2)</f>
        <v>0</v>
      </c>
      <c r="R244" s="237" t="s">
        <v>498</v>
      </c>
      <c r="S244" s="237" t="s">
        <v>209</v>
      </c>
      <c r="T244" s="238" t="s">
        <v>209</v>
      </c>
      <c r="U244" s="223">
        <v>3.0059999999999998</v>
      </c>
      <c r="V244" s="223">
        <f>ROUND(E244*U244,2)</f>
        <v>2.39</v>
      </c>
      <c r="W244" s="223"/>
      <c r="X244" s="223" t="s">
        <v>367</v>
      </c>
      <c r="Y244" s="223" t="s">
        <v>211</v>
      </c>
      <c r="Z244" s="213"/>
      <c r="AA244" s="213"/>
      <c r="AB244" s="213"/>
      <c r="AC244" s="213"/>
      <c r="AD244" s="213"/>
      <c r="AE244" s="213"/>
      <c r="AF244" s="213"/>
      <c r="AG244" s="213" t="s">
        <v>368</v>
      </c>
      <c r="AH244" s="213"/>
      <c r="AI244" s="213"/>
      <c r="AJ244" s="213"/>
      <c r="AK244" s="213"/>
      <c r="AL244" s="213"/>
      <c r="AM244" s="213"/>
      <c r="AN244" s="213"/>
      <c r="AO244" s="213"/>
      <c r="AP244" s="213"/>
      <c r="AQ244" s="213"/>
      <c r="AR244" s="213"/>
      <c r="AS244" s="213"/>
      <c r="AT244" s="213"/>
      <c r="AU244" s="213"/>
      <c r="AV244" s="213"/>
      <c r="AW244" s="213"/>
      <c r="AX244" s="213"/>
      <c r="AY244" s="213"/>
      <c r="AZ244" s="213"/>
      <c r="BA244" s="213"/>
      <c r="BB244" s="213"/>
      <c r="BC244" s="213"/>
      <c r="BD244" s="213"/>
      <c r="BE244" s="213"/>
      <c r="BF244" s="213"/>
      <c r="BG244" s="213"/>
      <c r="BH244" s="213"/>
    </row>
    <row r="245" spans="1:60" outlineLevel="2" x14ac:dyDescent="0.2">
      <c r="A245" s="220"/>
      <c r="B245" s="221"/>
      <c r="C245" s="257" t="s">
        <v>394</v>
      </c>
      <c r="D245" s="254"/>
      <c r="E245" s="254"/>
      <c r="F245" s="254"/>
      <c r="G245" s="254"/>
      <c r="H245" s="223"/>
      <c r="I245" s="223"/>
      <c r="J245" s="223"/>
      <c r="K245" s="223"/>
      <c r="L245" s="223"/>
      <c r="M245" s="223"/>
      <c r="N245" s="222"/>
      <c r="O245" s="222"/>
      <c r="P245" s="222"/>
      <c r="Q245" s="222"/>
      <c r="R245" s="223"/>
      <c r="S245" s="223"/>
      <c r="T245" s="223"/>
      <c r="U245" s="223"/>
      <c r="V245" s="223"/>
      <c r="W245" s="223"/>
      <c r="X245" s="223"/>
      <c r="Y245" s="223"/>
      <c r="Z245" s="213"/>
      <c r="AA245" s="213"/>
      <c r="AB245" s="213"/>
      <c r="AC245" s="213"/>
      <c r="AD245" s="213"/>
      <c r="AE245" s="213"/>
      <c r="AF245" s="213"/>
      <c r="AG245" s="213" t="s">
        <v>233</v>
      </c>
      <c r="AH245" s="213"/>
      <c r="AI245" s="213"/>
      <c r="AJ245" s="213"/>
      <c r="AK245" s="213"/>
      <c r="AL245" s="213"/>
      <c r="AM245" s="213"/>
      <c r="AN245" s="213"/>
      <c r="AO245" s="213"/>
      <c r="AP245" s="213"/>
      <c r="AQ245" s="213"/>
      <c r="AR245" s="213"/>
      <c r="AS245" s="213"/>
      <c r="AT245" s="213"/>
      <c r="AU245" s="213"/>
      <c r="AV245" s="213"/>
      <c r="AW245" s="213"/>
      <c r="AX245" s="213"/>
      <c r="AY245" s="213"/>
      <c r="AZ245" s="213"/>
      <c r="BA245" s="213"/>
      <c r="BB245" s="213"/>
      <c r="BC245" s="213"/>
      <c r="BD245" s="213"/>
      <c r="BE245" s="213"/>
      <c r="BF245" s="213"/>
      <c r="BG245" s="213"/>
      <c r="BH245" s="213"/>
    </row>
    <row r="246" spans="1:60" outlineLevel="2" x14ac:dyDescent="0.2">
      <c r="A246" s="220"/>
      <c r="B246" s="221"/>
      <c r="C246" s="258" t="s">
        <v>370</v>
      </c>
      <c r="D246" s="252"/>
      <c r="E246" s="253"/>
      <c r="F246" s="223"/>
      <c r="G246" s="223"/>
      <c r="H246" s="223"/>
      <c r="I246" s="223"/>
      <c r="J246" s="223"/>
      <c r="K246" s="223"/>
      <c r="L246" s="223"/>
      <c r="M246" s="223"/>
      <c r="N246" s="222"/>
      <c r="O246" s="222"/>
      <c r="P246" s="222"/>
      <c r="Q246" s="222"/>
      <c r="R246" s="223"/>
      <c r="S246" s="223"/>
      <c r="T246" s="223"/>
      <c r="U246" s="223"/>
      <c r="V246" s="223"/>
      <c r="W246" s="223"/>
      <c r="X246" s="223"/>
      <c r="Y246" s="223"/>
      <c r="Z246" s="213"/>
      <c r="AA246" s="213"/>
      <c r="AB246" s="213"/>
      <c r="AC246" s="213"/>
      <c r="AD246" s="213"/>
      <c r="AE246" s="213"/>
      <c r="AF246" s="213"/>
      <c r="AG246" s="213" t="s">
        <v>235</v>
      </c>
      <c r="AH246" s="213">
        <v>0</v>
      </c>
      <c r="AI246" s="213"/>
      <c r="AJ246" s="213"/>
      <c r="AK246" s="213"/>
      <c r="AL246" s="213"/>
      <c r="AM246" s="213"/>
      <c r="AN246" s="213"/>
      <c r="AO246" s="213"/>
      <c r="AP246" s="213"/>
      <c r="AQ246" s="213"/>
      <c r="AR246" s="213"/>
      <c r="AS246" s="213"/>
      <c r="AT246" s="213"/>
      <c r="AU246" s="213"/>
      <c r="AV246" s="213"/>
      <c r="AW246" s="213"/>
      <c r="AX246" s="213"/>
      <c r="AY246" s="213"/>
      <c r="AZ246" s="213"/>
      <c r="BA246" s="213"/>
      <c r="BB246" s="213"/>
      <c r="BC246" s="213"/>
      <c r="BD246" s="213"/>
      <c r="BE246" s="213"/>
      <c r="BF246" s="213"/>
      <c r="BG246" s="213"/>
      <c r="BH246" s="213"/>
    </row>
    <row r="247" spans="1:60" outlineLevel="3" x14ac:dyDescent="0.2">
      <c r="A247" s="220"/>
      <c r="B247" s="221"/>
      <c r="C247" s="258" t="s">
        <v>538</v>
      </c>
      <c r="D247" s="252"/>
      <c r="E247" s="253"/>
      <c r="F247" s="223"/>
      <c r="G247" s="223"/>
      <c r="H247" s="223"/>
      <c r="I247" s="223"/>
      <c r="J247" s="223"/>
      <c r="K247" s="223"/>
      <c r="L247" s="223"/>
      <c r="M247" s="223"/>
      <c r="N247" s="222"/>
      <c r="O247" s="222"/>
      <c r="P247" s="222"/>
      <c r="Q247" s="222"/>
      <c r="R247" s="223"/>
      <c r="S247" s="223"/>
      <c r="T247" s="223"/>
      <c r="U247" s="223"/>
      <c r="V247" s="223"/>
      <c r="W247" s="223"/>
      <c r="X247" s="223"/>
      <c r="Y247" s="223"/>
      <c r="Z247" s="213"/>
      <c r="AA247" s="213"/>
      <c r="AB247" s="213"/>
      <c r="AC247" s="213"/>
      <c r="AD247" s="213"/>
      <c r="AE247" s="213"/>
      <c r="AF247" s="213"/>
      <c r="AG247" s="213" t="s">
        <v>235</v>
      </c>
      <c r="AH247" s="213">
        <v>0</v>
      </c>
      <c r="AI247" s="213"/>
      <c r="AJ247" s="213"/>
      <c r="AK247" s="213"/>
      <c r="AL247" s="213"/>
      <c r="AM247" s="213"/>
      <c r="AN247" s="213"/>
      <c r="AO247" s="213"/>
      <c r="AP247" s="213"/>
      <c r="AQ247" s="213"/>
      <c r="AR247" s="213"/>
      <c r="AS247" s="213"/>
      <c r="AT247" s="213"/>
      <c r="AU247" s="213"/>
      <c r="AV247" s="213"/>
      <c r="AW247" s="213"/>
      <c r="AX247" s="213"/>
      <c r="AY247" s="213"/>
      <c r="AZ247" s="213"/>
      <c r="BA247" s="213"/>
      <c r="BB247" s="213"/>
      <c r="BC247" s="213"/>
      <c r="BD247" s="213"/>
      <c r="BE247" s="213"/>
      <c r="BF247" s="213"/>
      <c r="BG247" s="213"/>
      <c r="BH247" s="213"/>
    </row>
    <row r="248" spans="1:60" outlineLevel="3" x14ac:dyDescent="0.2">
      <c r="A248" s="220"/>
      <c r="B248" s="221"/>
      <c r="C248" s="258" t="s">
        <v>539</v>
      </c>
      <c r="D248" s="252"/>
      <c r="E248" s="253">
        <v>0.79364000000000001</v>
      </c>
      <c r="F248" s="223"/>
      <c r="G248" s="223"/>
      <c r="H248" s="223"/>
      <c r="I248" s="223"/>
      <c r="J248" s="223"/>
      <c r="K248" s="223"/>
      <c r="L248" s="223"/>
      <c r="M248" s="223"/>
      <c r="N248" s="222"/>
      <c r="O248" s="222"/>
      <c r="P248" s="222"/>
      <c r="Q248" s="222"/>
      <c r="R248" s="223"/>
      <c r="S248" s="223"/>
      <c r="T248" s="223"/>
      <c r="U248" s="223"/>
      <c r="V248" s="223"/>
      <c r="W248" s="223"/>
      <c r="X248" s="223"/>
      <c r="Y248" s="223"/>
      <c r="Z248" s="213"/>
      <c r="AA248" s="213"/>
      <c r="AB248" s="213"/>
      <c r="AC248" s="213"/>
      <c r="AD248" s="213"/>
      <c r="AE248" s="213"/>
      <c r="AF248" s="213"/>
      <c r="AG248" s="213" t="s">
        <v>235</v>
      </c>
      <c r="AH248" s="213">
        <v>0</v>
      </c>
      <c r="AI248" s="213"/>
      <c r="AJ248" s="213"/>
      <c r="AK248" s="213"/>
      <c r="AL248" s="213"/>
      <c r="AM248" s="213"/>
      <c r="AN248" s="213"/>
      <c r="AO248" s="213"/>
      <c r="AP248" s="213"/>
      <c r="AQ248" s="213"/>
      <c r="AR248" s="213"/>
      <c r="AS248" s="213"/>
      <c r="AT248" s="213"/>
      <c r="AU248" s="213"/>
      <c r="AV248" s="213"/>
      <c r="AW248" s="213"/>
      <c r="AX248" s="213"/>
      <c r="AY248" s="213"/>
      <c r="AZ248" s="213"/>
      <c r="BA248" s="213"/>
      <c r="BB248" s="213"/>
      <c r="BC248" s="213"/>
      <c r="BD248" s="213"/>
      <c r="BE248" s="213"/>
      <c r="BF248" s="213"/>
      <c r="BG248" s="213"/>
      <c r="BH248" s="213"/>
    </row>
    <row r="249" spans="1:60" x14ac:dyDescent="0.2">
      <c r="A249" s="225" t="s">
        <v>204</v>
      </c>
      <c r="B249" s="226" t="s">
        <v>156</v>
      </c>
      <c r="C249" s="246" t="s">
        <v>157</v>
      </c>
      <c r="D249" s="227"/>
      <c r="E249" s="228"/>
      <c r="F249" s="229"/>
      <c r="G249" s="229">
        <f>SUMIF(AG250:AG256,"&lt;&gt;NOR",G250:G256)</f>
        <v>0</v>
      </c>
      <c r="H249" s="229"/>
      <c r="I249" s="229">
        <f>SUM(I250:I256)</f>
        <v>0</v>
      </c>
      <c r="J249" s="229"/>
      <c r="K249" s="229">
        <f>SUM(K250:K256)</f>
        <v>0</v>
      </c>
      <c r="L249" s="229"/>
      <c r="M249" s="229">
        <f>SUM(M250:M256)</f>
        <v>0</v>
      </c>
      <c r="N249" s="228"/>
      <c r="O249" s="228">
        <f>SUM(O250:O256)</f>
        <v>0.39</v>
      </c>
      <c r="P249" s="228"/>
      <c r="Q249" s="228">
        <f>SUM(Q250:Q256)</f>
        <v>0</v>
      </c>
      <c r="R249" s="229"/>
      <c r="S249" s="229"/>
      <c r="T249" s="230"/>
      <c r="U249" s="224"/>
      <c r="V249" s="224">
        <f>SUM(V250:V256)</f>
        <v>1.17</v>
      </c>
      <c r="W249" s="224"/>
      <c r="X249" s="224"/>
      <c r="Y249" s="224"/>
      <c r="AG249" t="s">
        <v>205</v>
      </c>
    </row>
    <row r="250" spans="1:60" outlineLevel="1" x14ac:dyDescent="0.2">
      <c r="A250" s="232">
        <v>82</v>
      </c>
      <c r="B250" s="233" t="s">
        <v>540</v>
      </c>
      <c r="C250" s="248" t="s">
        <v>541</v>
      </c>
      <c r="D250" s="234" t="s">
        <v>542</v>
      </c>
      <c r="E250" s="235">
        <v>15.5025</v>
      </c>
      <c r="F250" s="236"/>
      <c r="G250" s="237">
        <f>ROUND(E250*F250,2)</f>
        <v>0</v>
      </c>
      <c r="H250" s="236"/>
      <c r="I250" s="237">
        <f>ROUND(E250*H250,2)</f>
        <v>0</v>
      </c>
      <c r="J250" s="236"/>
      <c r="K250" s="237">
        <f>ROUND(E250*J250,2)</f>
        <v>0</v>
      </c>
      <c r="L250" s="237">
        <v>21</v>
      </c>
      <c r="M250" s="237">
        <f>G250*(1+L250/100)</f>
        <v>0</v>
      </c>
      <c r="N250" s="235">
        <v>2.5000000000000001E-2</v>
      </c>
      <c r="O250" s="235">
        <f>ROUND(E250*N250,2)</f>
        <v>0.39</v>
      </c>
      <c r="P250" s="235">
        <v>0</v>
      </c>
      <c r="Q250" s="235">
        <f>ROUND(E250*P250,2)</f>
        <v>0</v>
      </c>
      <c r="R250" s="237"/>
      <c r="S250" s="237" t="s">
        <v>422</v>
      </c>
      <c r="T250" s="238" t="s">
        <v>423</v>
      </c>
      <c r="U250" s="223">
        <v>0</v>
      </c>
      <c r="V250" s="223">
        <f>ROUND(E250*U250,2)</f>
        <v>0</v>
      </c>
      <c r="W250" s="223"/>
      <c r="X250" s="223" t="s">
        <v>230</v>
      </c>
      <c r="Y250" s="223" t="s">
        <v>211</v>
      </c>
      <c r="Z250" s="213"/>
      <c r="AA250" s="213"/>
      <c r="AB250" s="213"/>
      <c r="AC250" s="213"/>
      <c r="AD250" s="213"/>
      <c r="AE250" s="213"/>
      <c r="AF250" s="213"/>
      <c r="AG250" s="213" t="s">
        <v>231</v>
      </c>
      <c r="AH250" s="213"/>
      <c r="AI250" s="213"/>
      <c r="AJ250" s="213"/>
      <c r="AK250" s="213"/>
      <c r="AL250" s="213"/>
      <c r="AM250" s="213"/>
      <c r="AN250" s="213"/>
      <c r="AO250" s="213"/>
      <c r="AP250" s="213"/>
      <c r="AQ250" s="213"/>
      <c r="AR250" s="213"/>
      <c r="AS250" s="213"/>
      <c r="AT250" s="213"/>
      <c r="AU250" s="213"/>
      <c r="AV250" s="213"/>
      <c r="AW250" s="213"/>
      <c r="AX250" s="213"/>
      <c r="AY250" s="213"/>
      <c r="AZ250" s="213"/>
      <c r="BA250" s="213"/>
      <c r="BB250" s="213"/>
      <c r="BC250" s="213"/>
      <c r="BD250" s="213"/>
      <c r="BE250" s="213"/>
      <c r="BF250" s="213"/>
      <c r="BG250" s="213"/>
      <c r="BH250" s="213"/>
    </row>
    <row r="251" spans="1:60" outlineLevel="2" x14ac:dyDescent="0.2">
      <c r="A251" s="220"/>
      <c r="B251" s="221"/>
      <c r="C251" s="258" t="s">
        <v>543</v>
      </c>
      <c r="D251" s="252"/>
      <c r="E251" s="253">
        <v>15.5025</v>
      </c>
      <c r="F251" s="223"/>
      <c r="G251" s="223"/>
      <c r="H251" s="223"/>
      <c r="I251" s="223"/>
      <c r="J251" s="223"/>
      <c r="K251" s="223"/>
      <c r="L251" s="223"/>
      <c r="M251" s="223"/>
      <c r="N251" s="222"/>
      <c r="O251" s="222"/>
      <c r="P251" s="222"/>
      <c r="Q251" s="222"/>
      <c r="R251" s="223"/>
      <c r="S251" s="223"/>
      <c r="T251" s="223"/>
      <c r="U251" s="223"/>
      <c r="V251" s="223"/>
      <c r="W251" s="223"/>
      <c r="X251" s="223"/>
      <c r="Y251" s="223"/>
      <c r="Z251" s="213"/>
      <c r="AA251" s="213"/>
      <c r="AB251" s="213"/>
      <c r="AC251" s="213"/>
      <c r="AD251" s="213"/>
      <c r="AE251" s="213"/>
      <c r="AF251" s="213"/>
      <c r="AG251" s="213" t="s">
        <v>235</v>
      </c>
      <c r="AH251" s="213">
        <v>0</v>
      </c>
      <c r="AI251" s="213"/>
      <c r="AJ251" s="213"/>
      <c r="AK251" s="213"/>
      <c r="AL251" s="213"/>
      <c r="AM251" s="213"/>
      <c r="AN251" s="213"/>
      <c r="AO251" s="213"/>
      <c r="AP251" s="213"/>
      <c r="AQ251" s="213"/>
      <c r="AR251" s="213"/>
      <c r="AS251" s="213"/>
      <c r="AT251" s="213"/>
      <c r="AU251" s="213"/>
      <c r="AV251" s="213"/>
      <c r="AW251" s="213"/>
      <c r="AX251" s="213"/>
      <c r="AY251" s="213"/>
      <c r="AZ251" s="213"/>
      <c r="BA251" s="213"/>
      <c r="BB251" s="213"/>
      <c r="BC251" s="213"/>
      <c r="BD251" s="213"/>
      <c r="BE251" s="213"/>
      <c r="BF251" s="213"/>
      <c r="BG251" s="213"/>
      <c r="BH251" s="213"/>
    </row>
    <row r="252" spans="1:60" outlineLevel="1" x14ac:dyDescent="0.2">
      <c r="A252" s="232">
        <v>83</v>
      </c>
      <c r="B252" s="233" t="s">
        <v>536</v>
      </c>
      <c r="C252" s="248" t="s">
        <v>537</v>
      </c>
      <c r="D252" s="234" t="s">
        <v>284</v>
      </c>
      <c r="E252" s="235">
        <v>0.38756000000000002</v>
      </c>
      <c r="F252" s="236"/>
      <c r="G252" s="237">
        <f>ROUND(E252*F252,2)</f>
        <v>0</v>
      </c>
      <c r="H252" s="236"/>
      <c r="I252" s="237">
        <f>ROUND(E252*H252,2)</f>
        <v>0</v>
      </c>
      <c r="J252" s="236"/>
      <c r="K252" s="237">
        <f>ROUND(E252*J252,2)</f>
        <v>0</v>
      </c>
      <c r="L252" s="237">
        <v>21</v>
      </c>
      <c r="M252" s="237">
        <f>G252*(1+L252/100)</f>
        <v>0</v>
      </c>
      <c r="N252" s="235">
        <v>0</v>
      </c>
      <c r="O252" s="235">
        <f>ROUND(E252*N252,2)</f>
        <v>0</v>
      </c>
      <c r="P252" s="235">
        <v>0</v>
      </c>
      <c r="Q252" s="235">
        <f>ROUND(E252*P252,2)</f>
        <v>0</v>
      </c>
      <c r="R252" s="237" t="s">
        <v>498</v>
      </c>
      <c r="S252" s="237" t="s">
        <v>209</v>
      </c>
      <c r="T252" s="238" t="s">
        <v>209</v>
      </c>
      <c r="U252" s="223">
        <v>3.0059999999999998</v>
      </c>
      <c r="V252" s="223">
        <f>ROUND(E252*U252,2)</f>
        <v>1.17</v>
      </c>
      <c r="W252" s="223"/>
      <c r="X252" s="223" t="s">
        <v>367</v>
      </c>
      <c r="Y252" s="223" t="s">
        <v>211</v>
      </c>
      <c r="Z252" s="213"/>
      <c r="AA252" s="213"/>
      <c r="AB252" s="213"/>
      <c r="AC252" s="213"/>
      <c r="AD252" s="213"/>
      <c r="AE252" s="213"/>
      <c r="AF252" s="213"/>
      <c r="AG252" s="213" t="s">
        <v>368</v>
      </c>
      <c r="AH252" s="213"/>
      <c r="AI252" s="213"/>
      <c r="AJ252" s="213"/>
      <c r="AK252" s="213"/>
      <c r="AL252" s="213"/>
      <c r="AM252" s="213"/>
      <c r="AN252" s="213"/>
      <c r="AO252" s="213"/>
      <c r="AP252" s="213"/>
      <c r="AQ252" s="213"/>
      <c r="AR252" s="213"/>
      <c r="AS252" s="213"/>
      <c r="AT252" s="213"/>
      <c r="AU252" s="213"/>
      <c r="AV252" s="213"/>
      <c r="AW252" s="213"/>
      <c r="AX252" s="213"/>
      <c r="AY252" s="213"/>
      <c r="AZ252" s="213"/>
      <c r="BA252" s="213"/>
      <c r="BB252" s="213"/>
      <c r="BC252" s="213"/>
      <c r="BD252" s="213"/>
      <c r="BE252" s="213"/>
      <c r="BF252" s="213"/>
      <c r="BG252" s="213"/>
      <c r="BH252" s="213"/>
    </row>
    <row r="253" spans="1:60" outlineLevel="2" x14ac:dyDescent="0.2">
      <c r="A253" s="220"/>
      <c r="B253" s="221"/>
      <c r="C253" s="257" t="s">
        <v>394</v>
      </c>
      <c r="D253" s="254"/>
      <c r="E253" s="254"/>
      <c r="F253" s="254"/>
      <c r="G253" s="254"/>
      <c r="H253" s="223"/>
      <c r="I253" s="223"/>
      <c r="J253" s="223"/>
      <c r="K253" s="223"/>
      <c r="L253" s="223"/>
      <c r="M253" s="223"/>
      <c r="N253" s="222"/>
      <c r="O253" s="222"/>
      <c r="P253" s="222"/>
      <c r="Q253" s="222"/>
      <c r="R253" s="223"/>
      <c r="S253" s="223"/>
      <c r="T253" s="223"/>
      <c r="U253" s="223"/>
      <c r="V253" s="223"/>
      <c r="W253" s="223"/>
      <c r="X253" s="223"/>
      <c r="Y253" s="223"/>
      <c r="Z253" s="213"/>
      <c r="AA253" s="213"/>
      <c r="AB253" s="213"/>
      <c r="AC253" s="213"/>
      <c r="AD253" s="213"/>
      <c r="AE253" s="213"/>
      <c r="AF253" s="213"/>
      <c r="AG253" s="213" t="s">
        <v>233</v>
      </c>
      <c r="AH253" s="213"/>
      <c r="AI253" s="213"/>
      <c r="AJ253" s="213"/>
      <c r="AK253" s="213"/>
      <c r="AL253" s="213"/>
      <c r="AM253" s="213"/>
      <c r="AN253" s="213"/>
      <c r="AO253" s="213"/>
      <c r="AP253" s="213"/>
      <c r="AQ253" s="213"/>
      <c r="AR253" s="213"/>
      <c r="AS253" s="213"/>
      <c r="AT253" s="213"/>
      <c r="AU253" s="213"/>
      <c r="AV253" s="213"/>
      <c r="AW253" s="213"/>
      <c r="AX253" s="213"/>
      <c r="AY253" s="213"/>
      <c r="AZ253" s="213"/>
      <c r="BA253" s="213"/>
      <c r="BB253" s="213"/>
      <c r="BC253" s="213"/>
      <c r="BD253" s="213"/>
      <c r="BE253" s="213"/>
      <c r="BF253" s="213"/>
      <c r="BG253" s="213"/>
      <c r="BH253" s="213"/>
    </row>
    <row r="254" spans="1:60" outlineLevel="2" x14ac:dyDescent="0.2">
      <c r="A254" s="220"/>
      <c r="B254" s="221"/>
      <c r="C254" s="258" t="s">
        <v>370</v>
      </c>
      <c r="D254" s="252"/>
      <c r="E254" s="253"/>
      <c r="F254" s="223"/>
      <c r="G254" s="223"/>
      <c r="H254" s="223"/>
      <c r="I254" s="223"/>
      <c r="J254" s="223"/>
      <c r="K254" s="223"/>
      <c r="L254" s="223"/>
      <c r="M254" s="223"/>
      <c r="N254" s="222"/>
      <c r="O254" s="222"/>
      <c r="P254" s="222"/>
      <c r="Q254" s="222"/>
      <c r="R254" s="223"/>
      <c r="S254" s="223"/>
      <c r="T254" s="223"/>
      <c r="U254" s="223"/>
      <c r="V254" s="223"/>
      <c r="W254" s="223"/>
      <c r="X254" s="223"/>
      <c r="Y254" s="223"/>
      <c r="Z254" s="213"/>
      <c r="AA254" s="213"/>
      <c r="AB254" s="213"/>
      <c r="AC254" s="213"/>
      <c r="AD254" s="213"/>
      <c r="AE254" s="213"/>
      <c r="AF254" s="213"/>
      <c r="AG254" s="213" t="s">
        <v>235</v>
      </c>
      <c r="AH254" s="213">
        <v>0</v>
      </c>
      <c r="AI254" s="213"/>
      <c r="AJ254" s="213"/>
      <c r="AK254" s="213"/>
      <c r="AL254" s="213"/>
      <c r="AM254" s="213"/>
      <c r="AN254" s="213"/>
      <c r="AO254" s="213"/>
      <c r="AP254" s="213"/>
      <c r="AQ254" s="213"/>
      <c r="AR254" s="213"/>
      <c r="AS254" s="213"/>
      <c r="AT254" s="213"/>
      <c r="AU254" s="213"/>
      <c r="AV254" s="213"/>
      <c r="AW254" s="213"/>
      <c r="AX254" s="213"/>
      <c r="AY254" s="213"/>
      <c r="AZ254" s="213"/>
      <c r="BA254" s="213"/>
      <c r="BB254" s="213"/>
      <c r="BC254" s="213"/>
      <c r="BD254" s="213"/>
      <c r="BE254" s="213"/>
      <c r="BF254" s="213"/>
      <c r="BG254" s="213"/>
      <c r="BH254" s="213"/>
    </row>
    <row r="255" spans="1:60" outlineLevel="3" x14ac:dyDescent="0.2">
      <c r="A255" s="220"/>
      <c r="B255" s="221"/>
      <c r="C255" s="258" t="s">
        <v>544</v>
      </c>
      <c r="D255" s="252"/>
      <c r="E255" s="253"/>
      <c r="F255" s="223"/>
      <c r="G255" s="223"/>
      <c r="H255" s="223"/>
      <c r="I255" s="223"/>
      <c r="J255" s="223"/>
      <c r="K255" s="223"/>
      <c r="L255" s="223"/>
      <c r="M255" s="223"/>
      <c r="N255" s="222"/>
      <c r="O255" s="222"/>
      <c r="P255" s="222"/>
      <c r="Q255" s="222"/>
      <c r="R255" s="223"/>
      <c r="S255" s="223"/>
      <c r="T255" s="223"/>
      <c r="U255" s="223"/>
      <c r="V255" s="223"/>
      <c r="W255" s="223"/>
      <c r="X255" s="223"/>
      <c r="Y255" s="223"/>
      <c r="Z255" s="213"/>
      <c r="AA255" s="213"/>
      <c r="AB255" s="213"/>
      <c r="AC255" s="213"/>
      <c r="AD255" s="213"/>
      <c r="AE255" s="213"/>
      <c r="AF255" s="213"/>
      <c r="AG255" s="213" t="s">
        <v>235</v>
      </c>
      <c r="AH255" s="213">
        <v>0</v>
      </c>
      <c r="AI255" s="213"/>
      <c r="AJ255" s="213"/>
      <c r="AK255" s="213"/>
      <c r="AL255" s="213"/>
      <c r="AM255" s="213"/>
      <c r="AN255" s="213"/>
      <c r="AO255" s="213"/>
      <c r="AP255" s="213"/>
      <c r="AQ255" s="213"/>
      <c r="AR255" s="213"/>
      <c r="AS255" s="213"/>
      <c r="AT255" s="213"/>
      <c r="AU255" s="213"/>
      <c r="AV255" s="213"/>
      <c r="AW255" s="213"/>
      <c r="AX255" s="213"/>
      <c r="AY255" s="213"/>
      <c r="AZ255" s="213"/>
      <c r="BA255" s="213"/>
      <c r="BB255" s="213"/>
      <c r="BC255" s="213"/>
      <c r="BD255" s="213"/>
      <c r="BE255" s="213"/>
      <c r="BF255" s="213"/>
      <c r="BG255" s="213"/>
      <c r="BH255" s="213"/>
    </row>
    <row r="256" spans="1:60" outlineLevel="3" x14ac:dyDescent="0.2">
      <c r="A256" s="220"/>
      <c r="B256" s="221"/>
      <c r="C256" s="258" t="s">
        <v>545</v>
      </c>
      <c r="D256" s="252"/>
      <c r="E256" s="253">
        <v>0.38756000000000002</v>
      </c>
      <c r="F256" s="223"/>
      <c r="G256" s="223"/>
      <c r="H256" s="223"/>
      <c r="I256" s="223"/>
      <c r="J256" s="223"/>
      <c r="K256" s="223"/>
      <c r="L256" s="223"/>
      <c r="M256" s="223"/>
      <c r="N256" s="222"/>
      <c r="O256" s="222"/>
      <c r="P256" s="222"/>
      <c r="Q256" s="222"/>
      <c r="R256" s="223"/>
      <c r="S256" s="223"/>
      <c r="T256" s="223"/>
      <c r="U256" s="223"/>
      <c r="V256" s="223"/>
      <c r="W256" s="223"/>
      <c r="X256" s="223"/>
      <c r="Y256" s="223"/>
      <c r="Z256" s="213"/>
      <c r="AA256" s="213"/>
      <c r="AB256" s="213"/>
      <c r="AC256" s="213"/>
      <c r="AD256" s="213"/>
      <c r="AE256" s="213"/>
      <c r="AF256" s="213"/>
      <c r="AG256" s="213" t="s">
        <v>235</v>
      </c>
      <c r="AH256" s="213">
        <v>0</v>
      </c>
      <c r="AI256" s="213"/>
      <c r="AJ256" s="213"/>
      <c r="AK256" s="213"/>
      <c r="AL256" s="213"/>
      <c r="AM256" s="213"/>
      <c r="AN256" s="213"/>
      <c r="AO256" s="213"/>
      <c r="AP256" s="213"/>
      <c r="AQ256" s="213"/>
      <c r="AR256" s="213"/>
      <c r="AS256" s="213"/>
      <c r="AT256" s="213"/>
      <c r="AU256" s="213"/>
      <c r="AV256" s="213"/>
      <c r="AW256" s="213"/>
      <c r="AX256" s="213"/>
      <c r="AY256" s="213"/>
      <c r="AZ256" s="213"/>
      <c r="BA256" s="213"/>
      <c r="BB256" s="213"/>
      <c r="BC256" s="213"/>
      <c r="BD256" s="213"/>
      <c r="BE256" s="213"/>
      <c r="BF256" s="213"/>
      <c r="BG256" s="213"/>
      <c r="BH256" s="213"/>
    </row>
    <row r="257" spans="1:60" x14ac:dyDescent="0.2">
      <c r="A257" s="225" t="s">
        <v>204</v>
      </c>
      <c r="B257" s="226" t="s">
        <v>158</v>
      </c>
      <c r="C257" s="246" t="s">
        <v>159</v>
      </c>
      <c r="D257" s="227"/>
      <c r="E257" s="228"/>
      <c r="F257" s="229"/>
      <c r="G257" s="229">
        <f>SUMIF(AG258:AG262,"&lt;&gt;NOR",G258:G262)</f>
        <v>0</v>
      </c>
      <c r="H257" s="229"/>
      <c r="I257" s="229">
        <f>SUM(I258:I262)</f>
        <v>0</v>
      </c>
      <c r="J257" s="229"/>
      <c r="K257" s="229">
        <f>SUM(K258:K262)</f>
        <v>0</v>
      </c>
      <c r="L257" s="229"/>
      <c r="M257" s="229">
        <f>SUM(M258:M262)</f>
        <v>0</v>
      </c>
      <c r="N257" s="228"/>
      <c r="O257" s="228">
        <f>SUM(O258:O262)</f>
        <v>0</v>
      </c>
      <c r="P257" s="228"/>
      <c r="Q257" s="228">
        <f>SUM(Q258:Q262)</f>
        <v>0.27</v>
      </c>
      <c r="R257" s="229"/>
      <c r="S257" s="229"/>
      <c r="T257" s="230"/>
      <c r="U257" s="224"/>
      <c r="V257" s="224">
        <f>SUM(V258:V262)</f>
        <v>5.77</v>
      </c>
      <c r="W257" s="224"/>
      <c r="X257" s="224"/>
      <c r="Y257" s="224"/>
      <c r="AG257" t="s">
        <v>205</v>
      </c>
    </row>
    <row r="258" spans="1:60" outlineLevel="1" x14ac:dyDescent="0.2">
      <c r="A258" s="232">
        <v>84</v>
      </c>
      <c r="B258" s="233" t="s">
        <v>546</v>
      </c>
      <c r="C258" s="248" t="s">
        <v>547</v>
      </c>
      <c r="D258" s="234" t="s">
        <v>254</v>
      </c>
      <c r="E258" s="235">
        <v>20.399999999999999</v>
      </c>
      <c r="F258" s="236"/>
      <c r="G258" s="237">
        <f>ROUND(E258*F258,2)</f>
        <v>0</v>
      </c>
      <c r="H258" s="236"/>
      <c r="I258" s="237">
        <f>ROUND(E258*H258,2)</f>
        <v>0</v>
      </c>
      <c r="J258" s="236"/>
      <c r="K258" s="237">
        <f>ROUND(E258*J258,2)</f>
        <v>0</v>
      </c>
      <c r="L258" s="237">
        <v>21</v>
      </c>
      <c r="M258" s="237">
        <f>G258*(1+L258/100)</f>
        <v>0</v>
      </c>
      <c r="N258" s="235">
        <v>0</v>
      </c>
      <c r="O258" s="235">
        <f>ROUND(E258*N258,2)</f>
        <v>0</v>
      </c>
      <c r="P258" s="235">
        <v>1E-3</v>
      </c>
      <c r="Q258" s="235">
        <f>ROUND(E258*P258,2)</f>
        <v>0.02</v>
      </c>
      <c r="R258" s="237" t="s">
        <v>548</v>
      </c>
      <c r="S258" s="237" t="s">
        <v>209</v>
      </c>
      <c r="T258" s="238" t="s">
        <v>209</v>
      </c>
      <c r="U258" s="223">
        <v>0.08</v>
      </c>
      <c r="V258" s="223">
        <f>ROUND(E258*U258,2)</f>
        <v>1.63</v>
      </c>
      <c r="W258" s="223"/>
      <c r="X258" s="223" t="s">
        <v>230</v>
      </c>
      <c r="Y258" s="223" t="s">
        <v>211</v>
      </c>
      <c r="Z258" s="213"/>
      <c r="AA258" s="213"/>
      <c r="AB258" s="213"/>
      <c r="AC258" s="213"/>
      <c r="AD258" s="213"/>
      <c r="AE258" s="213"/>
      <c r="AF258" s="213"/>
      <c r="AG258" s="213" t="s">
        <v>231</v>
      </c>
      <c r="AH258" s="213"/>
      <c r="AI258" s="213"/>
      <c r="AJ258" s="213"/>
      <c r="AK258" s="213"/>
      <c r="AL258" s="213"/>
      <c r="AM258" s="213"/>
      <c r="AN258" s="213"/>
      <c r="AO258" s="213"/>
      <c r="AP258" s="213"/>
      <c r="AQ258" s="213"/>
      <c r="AR258" s="213"/>
      <c r="AS258" s="213"/>
      <c r="AT258" s="213"/>
      <c r="AU258" s="213"/>
      <c r="AV258" s="213"/>
      <c r="AW258" s="213"/>
      <c r="AX258" s="213"/>
      <c r="AY258" s="213"/>
      <c r="AZ258" s="213"/>
      <c r="BA258" s="213"/>
      <c r="BB258" s="213"/>
      <c r="BC258" s="213"/>
      <c r="BD258" s="213"/>
      <c r="BE258" s="213"/>
      <c r="BF258" s="213"/>
      <c r="BG258" s="213"/>
      <c r="BH258" s="213"/>
    </row>
    <row r="259" spans="1:60" outlineLevel="2" x14ac:dyDescent="0.2">
      <c r="A259" s="220"/>
      <c r="B259" s="221"/>
      <c r="C259" s="258" t="s">
        <v>549</v>
      </c>
      <c r="D259" s="252"/>
      <c r="E259" s="253">
        <v>20.399999999999999</v>
      </c>
      <c r="F259" s="223"/>
      <c r="G259" s="223"/>
      <c r="H259" s="223"/>
      <c r="I259" s="223"/>
      <c r="J259" s="223"/>
      <c r="K259" s="223"/>
      <c r="L259" s="223"/>
      <c r="M259" s="223"/>
      <c r="N259" s="222"/>
      <c r="O259" s="222"/>
      <c r="P259" s="222"/>
      <c r="Q259" s="222"/>
      <c r="R259" s="223"/>
      <c r="S259" s="223"/>
      <c r="T259" s="223"/>
      <c r="U259" s="223"/>
      <c r="V259" s="223"/>
      <c r="W259" s="223"/>
      <c r="X259" s="223"/>
      <c r="Y259" s="223"/>
      <c r="Z259" s="213"/>
      <c r="AA259" s="213"/>
      <c r="AB259" s="213"/>
      <c r="AC259" s="213"/>
      <c r="AD259" s="213"/>
      <c r="AE259" s="213"/>
      <c r="AF259" s="213"/>
      <c r="AG259" s="213" t="s">
        <v>235</v>
      </c>
      <c r="AH259" s="213">
        <v>0</v>
      </c>
      <c r="AI259" s="213"/>
      <c r="AJ259" s="213"/>
      <c r="AK259" s="213"/>
      <c r="AL259" s="213"/>
      <c r="AM259" s="213"/>
      <c r="AN259" s="213"/>
      <c r="AO259" s="213"/>
      <c r="AP259" s="213"/>
      <c r="AQ259" s="213"/>
      <c r="AR259" s="213"/>
      <c r="AS259" s="213"/>
      <c r="AT259" s="213"/>
      <c r="AU259" s="213"/>
      <c r="AV259" s="213"/>
      <c r="AW259" s="213"/>
      <c r="AX259" s="213"/>
      <c r="AY259" s="213"/>
      <c r="AZ259" s="213"/>
      <c r="BA259" s="213"/>
      <c r="BB259" s="213"/>
      <c r="BC259" s="213"/>
      <c r="BD259" s="213"/>
      <c r="BE259" s="213"/>
      <c r="BF259" s="213"/>
      <c r="BG259" s="213"/>
      <c r="BH259" s="213"/>
    </row>
    <row r="260" spans="1:60" outlineLevel="1" x14ac:dyDescent="0.2">
      <c r="A260" s="232">
        <v>85</v>
      </c>
      <c r="B260" s="233" t="s">
        <v>550</v>
      </c>
      <c r="C260" s="248" t="s">
        <v>551</v>
      </c>
      <c r="D260" s="234" t="s">
        <v>239</v>
      </c>
      <c r="E260" s="235">
        <v>27.6</v>
      </c>
      <c r="F260" s="236"/>
      <c r="G260" s="237">
        <f>ROUND(E260*F260,2)</f>
        <v>0</v>
      </c>
      <c r="H260" s="236"/>
      <c r="I260" s="237">
        <f>ROUND(E260*H260,2)</f>
        <v>0</v>
      </c>
      <c r="J260" s="236"/>
      <c r="K260" s="237">
        <f>ROUND(E260*J260,2)</f>
        <v>0</v>
      </c>
      <c r="L260" s="237">
        <v>21</v>
      </c>
      <c r="M260" s="237">
        <f>G260*(1+L260/100)</f>
        <v>0</v>
      </c>
      <c r="N260" s="235">
        <v>0</v>
      </c>
      <c r="O260" s="235">
        <f>ROUND(E260*N260,2)</f>
        <v>0</v>
      </c>
      <c r="P260" s="235">
        <v>8.9099999999999995E-3</v>
      </c>
      <c r="Q260" s="235">
        <f>ROUND(E260*P260,2)</f>
        <v>0.25</v>
      </c>
      <c r="R260" s="237" t="s">
        <v>548</v>
      </c>
      <c r="S260" s="237" t="s">
        <v>209</v>
      </c>
      <c r="T260" s="238" t="s">
        <v>209</v>
      </c>
      <c r="U260" s="223">
        <v>0.15</v>
      </c>
      <c r="V260" s="223">
        <f>ROUND(E260*U260,2)</f>
        <v>4.1399999999999997</v>
      </c>
      <c r="W260" s="223"/>
      <c r="X260" s="223" t="s">
        <v>230</v>
      </c>
      <c r="Y260" s="223" t="s">
        <v>211</v>
      </c>
      <c r="Z260" s="213"/>
      <c r="AA260" s="213"/>
      <c r="AB260" s="213"/>
      <c r="AC260" s="213"/>
      <c r="AD260" s="213"/>
      <c r="AE260" s="213"/>
      <c r="AF260" s="213"/>
      <c r="AG260" s="213" t="s">
        <v>231</v>
      </c>
      <c r="AH260" s="213"/>
      <c r="AI260" s="213"/>
      <c r="AJ260" s="213"/>
      <c r="AK260" s="213"/>
      <c r="AL260" s="213"/>
      <c r="AM260" s="213"/>
      <c r="AN260" s="213"/>
      <c r="AO260" s="213"/>
      <c r="AP260" s="213"/>
      <c r="AQ260" s="213"/>
      <c r="AR260" s="213"/>
      <c r="AS260" s="213"/>
      <c r="AT260" s="213"/>
      <c r="AU260" s="213"/>
      <c r="AV260" s="213"/>
      <c r="AW260" s="213"/>
      <c r="AX260" s="213"/>
      <c r="AY260" s="213"/>
      <c r="AZ260" s="213"/>
      <c r="BA260" s="213"/>
      <c r="BB260" s="213"/>
      <c r="BC260" s="213"/>
      <c r="BD260" s="213"/>
      <c r="BE260" s="213"/>
      <c r="BF260" s="213"/>
      <c r="BG260" s="213"/>
      <c r="BH260" s="213"/>
    </row>
    <row r="261" spans="1:60" outlineLevel="2" x14ac:dyDescent="0.2">
      <c r="A261" s="220"/>
      <c r="B261" s="221"/>
      <c r="C261" s="257" t="s">
        <v>552</v>
      </c>
      <c r="D261" s="254"/>
      <c r="E261" s="254"/>
      <c r="F261" s="254"/>
      <c r="G261" s="254"/>
      <c r="H261" s="223"/>
      <c r="I261" s="223"/>
      <c r="J261" s="223"/>
      <c r="K261" s="223"/>
      <c r="L261" s="223"/>
      <c r="M261" s="223"/>
      <c r="N261" s="222"/>
      <c r="O261" s="222"/>
      <c r="P261" s="222"/>
      <c r="Q261" s="222"/>
      <c r="R261" s="223"/>
      <c r="S261" s="223"/>
      <c r="T261" s="223"/>
      <c r="U261" s="223"/>
      <c r="V261" s="223"/>
      <c r="W261" s="223"/>
      <c r="X261" s="223"/>
      <c r="Y261" s="223"/>
      <c r="Z261" s="213"/>
      <c r="AA261" s="213"/>
      <c r="AB261" s="213"/>
      <c r="AC261" s="213"/>
      <c r="AD261" s="213"/>
      <c r="AE261" s="213"/>
      <c r="AF261" s="213"/>
      <c r="AG261" s="213" t="s">
        <v>233</v>
      </c>
      <c r="AH261" s="213"/>
      <c r="AI261" s="213"/>
      <c r="AJ261" s="213"/>
      <c r="AK261" s="213"/>
      <c r="AL261" s="213"/>
      <c r="AM261" s="213"/>
      <c r="AN261" s="213"/>
      <c r="AO261" s="213"/>
      <c r="AP261" s="213"/>
      <c r="AQ261" s="213"/>
      <c r="AR261" s="213"/>
      <c r="AS261" s="213"/>
      <c r="AT261" s="213"/>
      <c r="AU261" s="213"/>
      <c r="AV261" s="213"/>
      <c r="AW261" s="213"/>
      <c r="AX261" s="213"/>
      <c r="AY261" s="213"/>
      <c r="AZ261" s="213"/>
      <c r="BA261" s="213"/>
      <c r="BB261" s="213"/>
      <c r="BC261" s="213"/>
      <c r="BD261" s="213"/>
      <c r="BE261" s="213"/>
      <c r="BF261" s="213"/>
      <c r="BG261" s="213"/>
      <c r="BH261" s="213"/>
    </row>
    <row r="262" spans="1:60" outlineLevel="2" x14ac:dyDescent="0.2">
      <c r="A262" s="220"/>
      <c r="B262" s="221"/>
      <c r="C262" s="258" t="s">
        <v>553</v>
      </c>
      <c r="D262" s="252"/>
      <c r="E262" s="253">
        <v>27.6</v>
      </c>
      <c r="F262" s="223"/>
      <c r="G262" s="223"/>
      <c r="H262" s="223"/>
      <c r="I262" s="223"/>
      <c r="J262" s="223"/>
      <c r="K262" s="223"/>
      <c r="L262" s="223"/>
      <c r="M262" s="223"/>
      <c r="N262" s="222"/>
      <c r="O262" s="222"/>
      <c r="P262" s="222"/>
      <c r="Q262" s="222"/>
      <c r="R262" s="223"/>
      <c r="S262" s="223"/>
      <c r="T262" s="223"/>
      <c r="U262" s="223"/>
      <c r="V262" s="223"/>
      <c r="W262" s="223"/>
      <c r="X262" s="223"/>
      <c r="Y262" s="223"/>
      <c r="Z262" s="213"/>
      <c r="AA262" s="213"/>
      <c r="AB262" s="213"/>
      <c r="AC262" s="213"/>
      <c r="AD262" s="213"/>
      <c r="AE262" s="213"/>
      <c r="AF262" s="213"/>
      <c r="AG262" s="213" t="s">
        <v>235</v>
      </c>
      <c r="AH262" s="213">
        <v>0</v>
      </c>
      <c r="AI262" s="213"/>
      <c r="AJ262" s="213"/>
      <c r="AK262" s="213"/>
      <c r="AL262" s="213"/>
      <c r="AM262" s="213"/>
      <c r="AN262" s="213"/>
      <c r="AO262" s="213"/>
      <c r="AP262" s="213"/>
      <c r="AQ262" s="213"/>
      <c r="AR262" s="213"/>
      <c r="AS262" s="213"/>
      <c r="AT262" s="213"/>
      <c r="AU262" s="213"/>
      <c r="AV262" s="213"/>
      <c r="AW262" s="213"/>
      <c r="AX262" s="213"/>
      <c r="AY262" s="213"/>
      <c r="AZ262" s="213"/>
      <c r="BA262" s="213"/>
      <c r="BB262" s="213"/>
      <c r="BC262" s="213"/>
      <c r="BD262" s="213"/>
      <c r="BE262" s="213"/>
      <c r="BF262" s="213"/>
      <c r="BG262" s="213"/>
      <c r="BH262" s="213"/>
    </row>
    <row r="263" spans="1:60" x14ac:dyDescent="0.2">
      <c r="A263" s="225" t="s">
        <v>204</v>
      </c>
      <c r="B263" s="226" t="s">
        <v>160</v>
      </c>
      <c r="C263" s="246" t="s">
        <v>161</v>
      </c>
      <c r="D263" s="227"/>
      <c r="E263" s="228"/>
      <c r="F263" s="229"/>
      <c r="G263" s="229">
        <f>SUMIF(AG264:AG287,"&lt;&gt;NOR",G264:G287)</f>
        <v>0</v>
      </c>
      <c r="H263" s="229"/>
      <c r="I263" s="229">
        <f>SUM(I264:I287)</f>
        <v>0</v>
      </c>
      <c r="J263" s="229"/>
      <c r="K263" s="229">
        <f>SUM(K264:K287)</f>
        <v>0</v>
      </c>
      <c r="L263" s="229"/>
      <c r="M263" s="229">
        <f>SUM(M264:M287)</f>
        <v>0</v>
      </c>
      <c r="N263" s="228"/>
      <c r="O263" s="228">
        <f>SUM(O264:O287)</f>
        <v>0.26</v>
      </c>
      <c r="P263" s="228"/>
      <c r="Q263" s="228">
        <f>SUM(Q264:Q287)</f>
        <v>0</v>
      </c>
      <c r="R263" s="229"/>
      <c r="S263" s="229"/>
      <c r="T263" s="230"/>
      <c r="U263" s="224"/>
      <c r="V263" s="224">
        <f>SUM(V264:V287)</f>
        <v>32.24</v>
      </c>
      <c r="W263" s="224"/>
      <c r="X263" s="224"/>
      <c r="Y263" s="224"/>
      <c r="AG263" t="s">
        <v>205</v>
      </c>
    </row>
    <row r="264" spans="1:60" outlineLevel="1" x14ac:dyDescent="0.2">
      <c r="A264" s="232">
        <v>86</v>
      </c>
      <c r="B264" s="233" t="s">
        <v>554</v>
      </c>
      <c r="C264" s="248" t="s">
        <v>555</v>
      </c>
      <c r="D264" s="234" t="s">
        <v>239</v>
      </c>
      <c r="E264" s="235">
        <v>39.1</v>
      </c>
      <c r="F264" s="236"/>
      <c r="G264" s="237">
        <f>ROUND(E264*F264,2)</f>
        <v>0</v>
      </c>
      <c r="H264" s="236"/>
      <c r="I264" s="237">
        <f>ROUND(E264*H264,2)</f>
        <v>0</v>
      </c>
      <c r="J264" s="236"/>
      <c r="K264" s="237">
        <f>ROUND(E264*J264,2)</f>
        <v>0</v>
      </c>
      <c r="L264" s="237">
        <v>21</v>
      </c>
      <c r="M264" s="237">
        <f>G264*(1+L264/100)</f>
        <v>0</v>
      </c>
      <c r="N264" s="235">
        <v>1.0000000000000001E-5</v>
      </c>
      <c r="O264" s="235">
        <f>ROUND(E264*N264,2)</f>
        <v>0</v>
      </c>
      <c r="P264" s="235">
        <v>0</v>
      </c>
      <c r="Q264" s="235">
        <f>ROUND(E264*P264,2)</f>
        <v>0</v>
      </c>
      <c r="R264" s="237" t="s">
        <v>548</v>
      </c>
      <c r="S264" s="237" t="s">
        <v>209</v>
      </c>
      <c r="T264" s="238" t="s">
        <v>209</v>
      </c>
      <c r="U264" s="223">
        <v>0.06</v>
      </c>
      <c r="V264" s="223">
        <f>ROUND(E264*U264,2)</f>
        <v>2.35</v>
      </c>
      <c r="W264" s="223"/>
      <c r="X264" s="223" t="s">
        <v>230</v>
      </c>
      <c r="Y264" s="223" t="s">
        <v>211</v>
      </c>
      <c r="Z264" s="213"/>
      <c r="AA264" s="213"/>
      <c r="AB264" s="213"/>
      <c r="AC264" s="213"/>
      <c r="AD264" s="213"/>
      <c r="AE264" s="213"/>
      <c r="AF264" s="213"/>
      <c r="AG264" s="213" t="s">
        <v>231</v>
      </c>
      <c r="AH264" s="213"/>
      <c r="AI264" s="213"/>
      <c r="AJ264" s="213"/>
      <c r="AK264" s="213"/>
      <c r="AL264" s="213"/>
      <c r="AM264" s="213"/>
      <c r="AN264" s="213"/>
      <c r="AO264" s="213"/>
      <c r="AP264" s="213"/>
      <c r="AQ264" s="213"/>
      <c r="AR264" s="213"/>
      <c r="AS264" s="213"/>
      <c r="AT264" s="213"/>
      <c r="AU264" s="213"/>
      <c r="AV264" s="213"/>
      <c r="AW264" s="213"/>
      <c r="AX264" s="213"/>
      <c r="AY264" s="213"/>
      <c r="AZ264" s="213"/>
      <c r="BA264" s="213"/>
      <c r="BB264" s="213"/>
      <c r="BC264" s="213"/>
      <c r="BD264" s="213"/>
      <c r="BE264" s="213"/>
      <c r="BF264" s="213"/>
      <c r="BG264" s="213"/>
      <c r="BH264" s="213"/>
    </row>
    <row r="265" spans="1:60" outlineLevel="2" x14ac:dyDescent="0.2">
      <c r="A265" s="220"/>
      <c r="B265" s="221"/>
      <c r="C265" s="258" t="s">
        <v>556</v>
      </c>
      <c r="D265" s="252"/>
      <c r="E265" s="253">
        <v>39.1</v>
      </c>
      <c r="F265" s="223"/>
      <c r="G265" s="223"/>
      <c r="H265" s="223"/>
      <c r="I265" s="223"/>
      <c r="J265" s="223"/>
      <c r="K265" s="223"/>
      <c r="L265" s="223"/>
      <c r="M265" s="223"/>
      <c r="N265" s="222"/>
      <c r="O265" s="222"/>
      <c r="P265" s="222"/>
      <c r="Q265" s="222"/>
      <c r="R265" s="223"/>
      <c r="S265" s="223"/>
      <c r="T265" s="223"/>
      <c r="U265" s="223"/>
      <c r="V265" s="223"/>
      <c r="W265" s="223"/>
      <c r="X265" s="223"/>
      <c r="Y265" s="223"/>
      <c r="Z265" s="213"/>
      <c r="AA265" s="213"/>
      <c r="AB265" s="213"/>
      <c r="AC265" s="213"/>
      <c r="AD265" s="213"/>
      <c r="AE265" s="213"/>
      <c r="AF265" s="213"/>
      <c r="AG265" s="213" t="s">
        <v>235</v>
      </c>
      <c r="AH265" s="213">
        <v>0</v>
      </c>
      <c r="AI265" s="213"/>
      <c r="AJ265" s="213"/>
      <c r="AK265" s="213"/>
      <c r="AL265" s="213"/>
      <c r="AM265" s="213"/>
      <c r="AN265" s="213"/>
      <c r="AO265" s="213"/>
      <c r="AP265" s="213"/>
      <c r="AQ265" s="213"/>
      <c r="AR265" s="213"/>
      <c r="AS265" s="213"/>
      <c r="AT265" s="213"/>
      <c r="AU265" s="213"/>
      <c r="AV265" s="213"/>
      <c r="AW265" s="213"/>
      <c r="AX265" s="213"/>
      <c r="AY265" s="213"/>
      <c r="AZ265" s="213"/>
      <c r="BA265" s="213"/>
      <c r="BB265" s="213"/>
      <c r="BC265" s="213"/>
      <c r="BD265" s="213"/>
      <c r="BE265" s="213"/>
      <c r="BF265" s="213"/>
      <c r="BG265" s="213"/>
      <c r="BH265" s="213"/>
    </row>
    <row r="266" spans="1:60" outlineLevel="1" x14ac:dyDescent="0.2">
      <c r="A266" s="232">
        <v>87</v>
      </c>
      <c r="B266" s="233" t="s">
        <v>557</v>
      </c>
      <c r="C266" s="248" t="s">
        <v>558</v>
      </c>
      <c r="D266" s="234" t="s">
        <v>239</v>
      </c>
      <c r="E266" s="235">
        <v>39.1</v>
      </c>
      <c r="F266" s="236"/>
      <c r="G266" s="237">
        <f>ROUND(E266*F266,2)</f>
        <v>0</v>
      </c>
      <c r="H266" s="236"/>
      <c r="I266" s="237">
        <f>ROUND(E266*H266,2)</f>
        <v>0</v>
      </c>
      <c r="J266" s="236"/>
      <c r="K266" s="237">
        <f>ROUND(E266*J266,2)</f>
        <v>0</v>
      </c>
      <c r="L266" s="237">
        <v>21</v>
      </c>
      <c r="M266" s="237">
        <f>G266*(1+L266/100)</f>
        <v>0</v>
      </c>
      <c r="N266" s="235">
        <v>0</v>
      </c>
      <c r="O266" s="235">
        <f>ROUND(E266*N266,2)</f>
        <v>0</v>
      </c>
      <c r="P266" s="235">
        <v>0</v>
      </c>
      <c r="Q266" s="235">
        <f>ROUND(E266*P266,2)</f>
        <v>0</v>
      </c>
      <c r="R266" s="237" t="s">
        <v>548</v>
      </c>
      <c r="S266" s="237" t="s">
        <v>209</v>
      </c>
      <c r="T266" s="238" t="s">
        <v>209</v>
      </c>
      <c r="U266" s="223">
        <v>1.6E-2</v>
      </c>
      <c r="V266" s="223">
        <f>ROUND(E266*U266,2)</f>
        <v>0.63</v>
      </c>
      <c r="W266" s="223"/>
      <c r="X266" s="223" t="s">
        <v>230</v>
      </c>
      <c r="Y266" s="223" t="s">
        <v>211</v>
      </c>
      <c r="Z266" s="213"/>
      <c r="AA266" s="213"/>
      <c r="AB266" s="213"/>
      <c r="AC266" s="213"/>
      <c r="AD266" s="213"/>
      <c r="AE266" s="213"/>
      <c r="AF266" s="213"/>
      <c r="AG266" s="213" t="s">
        <v>231</v>
      </c>
      <c r="AH266" s="213"/>
      <c r="AI266" s="213"/>
      <c r="AJ266" s="213"/>
      <c r="AK266" s="213"/>
      <c r="AL266" s="213"/>
      <c r="AM266" s="213"/>
      <c r="AN266" s="213"/>
      <c r="AO266" s="213"/>
      <c r="AP266" s="213"/>
      <c r="AQ266" s="213"/>
      <c r="AR266" s="213"/>
      <c r="AS266" s="213"/>
      <c r="AT266" s="213"/>
      <c r="AU266" s="213"/>
      <c r="AV266" s="213"/>
      <c r="AW266" s="213"/>
      <c r="AX266" s="213"/>
      <c r="AY266" s="213"/>
      <c r="AZ266" s="213"/>
      <c r="BA266" s="213"/>
      <c r="BB266" s="213"/>
      <c r="BC266" s="213"/>
      <c r="BD266" s="213"/>
      <c r="BE266" s="213"/>
      <c r="BF266" s="213"/>
      <c r="BG266" s="213"/>
      <c r="BH266" s="213"/>
    </row>
    <row r="267" spans="1:60" outlineLevel="2" x14ac:dyDescent="0.2">
      <c r="A267" s="220"/>
      <c r="B267" s="221"/>
      <c r="C267" s="257" t="s">
        <v>559</v>
      </c>
      <c r="D267" s="254"/>
      <c r="E267" s="254"/>
      <c r="F267" s="254"/>
      <c r="G267" s="254"/>
      <c r="H267" s="223"/>
      <c r="I267" s="223"/>
      <c r="J267" s="223"/>
      <c r="K267" s="223"/>
      <c r="L267" s="223"/>
      <c r="M267" s="223"/>
      <c r="N267" s="222"/>
      <c r="O267" s="222"/>
      <c r="P267" s="222"/>
      <c r="Q267" s="222"/>
      <c r="R267" s="223"/>
      <c r="S267" s="223"/>
      <c r="T267" s="223"/>
      <c r="U267" s="223"/>
      <c r="V267" s="223"/>
      <c r="W267" s="223"/>
      <c r="X267" s="223"/>
      <c r="Y267" s="223"/>
      <c r="Z267" s="213"/>
      <c r="AA267" s="213"/>
      <c r="AB267" s="213"/>
      <c r="AC267" s="213"/>
      <c r="AD267" s="213"/>
      <c r="AE267" s="213"/>
      <c r="AF267" s="213"/>
      <c r="AG267" s="213" t="s">
        <v>233</v>
      </c>
      <c r="AH267" s="213"/>
      <c r="AI267" s="213"/>
      <c r="AJ267" s="213"/>
      <c r="AK267" s="213"/>
      <c r="AL267" s="213"/>
      <c r="AM267" s="213"/>
      <c r="AN267" s="213"/>
      <c r="AO267" s="213"/>
      <c r="AP267" s="213"/>
      <c r="AQ267" s="213"/>
      <c r="AR267" s="213"/>
      <c r="AS267" s="213"/>
      <c r="AT267" s="213"/>
      <c r="AU267" s="213"/>
      <c r="AV267" s="213"/>
      <c r="AW267" s="213"/>
      <c r="AX267" s="213"/>
      <c r="AY267" s="213"/>
      <c r="AZ267" s="213"/>
      <c r="BA267" s="213"/>
      <c r="BB267" s="213"/>
      <c r="BC267" s="213"/>
      <c r="BD267" s="213"/>
      <c r="BE267" s="213"/>
      <c r="BF267" s="213"/>
      <c r="BG267" s="213"/>
      <c r="BH267" s="213"/>
    </row>
    <row r="268" spans="1:60" outlineLevel="2" x14ac:dyDescent="0.2">
      <c r="A268" s="220"/>
      <c r="B268" s="221"/>
      <c r="C268" s="258" t="s">
        <v>556</v>
      </c>
      <c r="D268" s="252"/>
      <c r="E268" s="253">
        <v>39.1</v>
      </c>
      <c r="F268" s="223"/>
      <c r="G268" s="223"/>
      <c r="H268" s="223"/>
      <c r="I268" s="223"/>
      <c r="J268" s="223"/>
      <c r="K268" s="223"/>
      <c r="L268" s="223"/>
      <c r="M268" s="223"/>
      <c r="N268" s="222"/>
      <c r="O268" s="222"/>
      <c r="P268" s="222"/>
      <c r="Q268" s="222"/>
      <c r="R268" s="223"/>
      <c r="S268" s="223"/>
      <c r="T268" s="223"/>
      <c r="U268" s="223"/>
      <c r="V268" s="223"/>
      <c r="W268" s="223"/>
      <c r="X268" s="223"/>
      <c r="Y268" s="223"/>
      <c r="Z268" s="213"/>
      <c r="AA268" s="213"/>
      <c r="AB268" s="213"/>
      <c r="AC268" s="213"/>
      <c r="AD268" s="213"/>
      <c r="AE268" s="213"/>
      <c r="AF268" s="213"/>
      <c r="AG268" s="213" t="s">
        <v>235</v>
      </c>
      <c r="AH268" s="213">
        <v>0</v>
      </c>
      <c r="AI268" s="213"/>
      <c r="AJ268" s="213"/>
      <c r="AK268" s="213"/>
      <c r="AL268" s="213"/>
      <c r="AM268" s="213"/>
      <c r="AN268" s="213"/>
      <c r="AO268" s="213"/>
      <c r="AP268" s="213"/>
      <c r="AQ268" s="213"/>
      <c r="AR268" s="213"/>
      <c r="AS268" s="213"/>
      <c r="AT268" s="213"/>
      <c r="AU268" s="213"/>
      <c r="AV268" s="213"/>
      <c r="AW268" s="213"/>
      <c r="AX268" s="213"/>
      <c r="AY268" s="213"/>
      <c r="AZ268" s="213"/>
      <c r="BA268" s="213"/>
      <c r="BB268" s="213"/>
      <c r="BC268" s="213"/>
      <c r="BD268" s="213"/>
      <c r="BE268" s="213"/>
      <c r="BF268" s="213"/>
      <c r="BG268" s="213"/>
      <c r="BH268" s="213"/>
    </row>
    <row r="269" spans="1:60" outlineLevel="1" x14ac:dyDescent="0.2">
      <c r="A269" s="232">
        <v>88</v>
      </c>
      <c r="B269" s="233" t="s">
        <v>560</v>
      </c>
      <c r="C269" s="248" t="s">
        <v>561</v>
      </c>
      <c r="D269" s="234" t="s">
        <v>239</v>
      </c>
      <c r="E269" s="235">
        <v>39.1</v>
      </c>
      <c r="F269" s="236"/>
      <c r="G269" s="237">
        <f>ROUND(E269*F269,2)</f>
        <v>0</v>
      </c>
      <c r="H269" s="236"/>
      <c r="I269" s="237">
        <f>ROUND(E269*H269,2)</f>
        <v>0</v>
      </c>
      <c r="J269" s="236"/>
      <c r="K269" s="237">
        <f>ROUND(E269*J269,2)</f>
        <v>0</v>
      </c>
      <c r="L269" s="237">
        <v>21</v>
      </c>
      <c r="M269" s="237">
        <f>G269*(1+L269/100)</f>
        <v>0</v>
      </c>
      <c r="N269" s="235">
        <v>0</v>
      </c>
      <c r="O269" s="235">
        <f>ROUND(E269*N269,2)</f>
        <v>0</v>
      </c>
      <c r="P269" s="235">
        <v>0</v>
      </c>
      <c r="Q269" s="235">
        <f>ROUND(E269*P269,2)</f>
        <v>0</v>
      </c>
      <c r="R269" s="237" t="s">
        <v>548</v>
      </c>
      <c r="S269" s="237" t="s">
        <v>209</v>
      </c>
      <c r="T269" s="238" t="s">
        <v>209</v>
      </c>
      <c r="U269" s="223">
        <v>0.14699999999999999</v>
      </c>
      <c r="V269" s="223">
        <f>ROUND(E269*U269,2)</f>
        <v>5.75</v>
      </c>
      <c r="W269" s="223"/>
      <c r="X269" s="223" t="s">
        <v>230</v>
      </c>
      <c r="Y269" s="223" t="s">
        <v>211</v>
      </c>
      <c r="Z269" s="213"/>
      <c r="AA269" s="213"/>
      <c r="AB269" s="213"/>
      <c r="AC269" s="213"/>
      <c r="AD269" s="213"/>
      <c r="AE269" s="213"/>
      <c r="AF269" s="213"/>
      <c r="AG269" s="213" t="s">
        <v>231</v>
      </c>
      <c r="AH269" s="213"/>
      <c r="AI269" s="213"/>
      <c r="AJ269" s="213"/>
      <c r="AK269" s="213"/>
      <c r="AL269" s="213"/>
      <c r="AM269" s="213"/>
      <c r="AN269" s="213"/>
      <c r="AO269" s="213"/>
      <c r="AP269" s="213"/>
      <c r="AQ269" s="213"/>
      <c r="AR269" s="213"/>
      <c r="AS269" s="213"/>
      <c r="AT269" s="213"/>
      <c r="AU269" s="213"/>
      <c r="AV269" s="213"/>
      <c r="AW269" s="213"/>
      <c r="AX269" s="213"/>
      <c r="AY269" s="213"/>
      <c r="AZ269" s="213"/>
      <c r="BA269" s="213"/>
      <c r="BB269" s="213"/>
      <c r="BC269" s="213"/>
      <c r="BD269" s="213"/>
      <c r="BE269" s="213"/>
      <c r="BF269" s="213"/>
      <c r="BG269" s="213"/>
      <c r="BH269" s="213"/>
    </row>
    <row r="270" spans="1:60" outlineLevel="2" x14ac:dyDescent="0.2">
      <c r="A270" s="220"/>
      <c r="B270" s="221"/>
      <c r="C270" s="257" t="s">
        <v>559</v>
      </c>
      <c r="D270" s="254"/>
      <c r="E270" s="254"/>
      <c r="F270" s="254"/>
      <c r="G270" s="254"/>
      <c r="H270" s="223"/>
      <c r="I270" s="223"/>
      <c r="J270" s="223"/>
      <c r="K270" s="223"/>
      <c r="L270" s="223"/>
      <c r="M270" s="223"/>
      <c r="N270" s="222"/>
      <c r="O270" s="222"/>
      <c r="P270" s="222"/>
      <c r="Q270" s="222"/>
      <c r="R270" s="223"/>
      <c r="S270" s="223"/>
      <c r="T270" s="223"/>
      <c r="U270" s="223"/>
      <c r="V270" s="223"/>
      <c r="W270" s="223"/>
      <c r="X270" s="223"/>
      <c r="Y270" s="223"/>
      <c r="Z270" s="213"/>
      <c r="AA270" s="213"/>
      <c r="AB270" s="213"/>
      <c r="AC270" s="213"/>
      <c r="AD270" s="213"/>
      <c r="AE270" s="213"/>
      <c r="AF270" s="213"/>
      <c r="AG270" s="213" t="s">
        <v>233</v>
      </c>
      <c r="AH270" s="213"/>
      <c r="AI270" s="213"/>
      <c r="AJ270" s="213"/>
      <c r="AK270" s="213"/>
      <c r="AL270" s="213"/>
      <c r="AM270" s="213"/>
      <c r="AN270" s="213"/>
      <c r="AO270" s="213"/>
      <c r="AP270" s="213"/>
      <c r="AQ270" s="213"/>
      <c r="AR270" s="213"/>
      <c r="AS270" s="213"/>
      <c r="AT270" s="213"/>
      <c r="AU270" s="213"/>
      <c r="AV270" s="213"/>
      <c r="AW270" s="213"/>
      <c r="AX270" s="213"/>
      <c r="AY270" s="213"/>
      <c r="AZ270" s="213"/>
      <c r="BA270" s="213"/>
      <c r="BB270" s="213"/>
      <c r="BC270" s="213"/>
      <c r="BD270" s="213"/>
      <c r="BE270" s="213"/>
      <c r="BF270" s="213"/>
      <c r="BG270" s="213"/>
      <c r="BH270" s="213"/>
    </row>
    <row r="271" spans="1:60" outlineLevel="2" x14ac:dyDescent="0.2">
      <c r="A271" s="220"/>
      <c r="B271" s="221"/>
      <c r="C271" s="258" t="s">
        <v>556</v>
      </c>
      <c r="D271" s="252"/>
      <c r="E271" s="253">
        <v>39.1</v>
      </c>
      <c r="F271" s="223"/>
      <c r="G271" s="223"/>
      <c r="H271" s="223"/>
      <c r="I271" s="223"/>
      <c r="J271" s="223"/>
      <c r="K271" s="223"/>
      <c r="L271" s="223"/>
      <c r="M271" s="223"/>
      <c r="N271" s="222"/>
      <c r="O271" s="222"/>
      <c r="P271" s="222"/>
      <c r="Q271" s="222"/>
      <c r="R271" s="223"/>
      <c r="S271" s="223"/>
      <c r="T271" s="223"/>
      <c r="U271" s="223"/>
      <c r="V271" s="223"/>
      <c r="W271" s="223"/>
      <c r="X271" s="223"/>
      <c r="Y271" s="223"/>
      <c r="Z271" s="213"/>
      <c r="AA271" s="213"/>
      <c r="AB271" s="213"/>
      <c r="AC271" s="213"/>
      <c r="AD271" s="213"/>
      <c r="AE271" s="213"/>
      <c r="AF271" s="213"/>
      <c r="AG271" s="213" t="s">
        <v>235</v>
      </c>
      <c r="AH271" s="213">
        <v>0</v>
      </c>
      <c r="AI271" s="213"/>
      <c r="AJ271" s="213"/>
      <c r="AK271" s="213"/>
      <c r="AL271" s="213"/>
      <c r="AM271" s="213"/>
      <c r="AN271" s="213"/>
      <c r="AO271" s="213"/>
      <c r="AP271" s="213"/>
      <c r="AQ271" s="213"/>
      <c r="AR271" s="213"/>
      <c r="AS271" s="213"/>
      <c r="AT271" s="213"/>
      <c r="AU271" s="213"/>
      <c r="AV271" s="213"/>
      <c r="AW271" s="213"/>
      <c r="AX271" s="213"/>
      <c r="AY271" s="213"/>
      <c r="AZ271" s="213"/>
      <c r="BA271" s="213"/>
      <c r="BB271" s="213"/>
      <c r="BC271" s="213"/>
      <c r="BD271" s="213"/>
      <c r="BE271" s="213"/>
      <c r="BF271" s="213"/>
      <c r="BG271" s="213"/>
      <c r="BH271" s="213"/>
    </row>
    <row r="272" spans="1:60" outlineLevel="1" x14ac:dyDescent="0.2">
      <c r="A272" s="232">
        <v>89</v>
      </c>
      <c r="B272" s="233" t="s">
        <v>562</v>
      </c>
      <c r="C272" s="248" t="s">
        <v>563</v>
      </c>
      <c r="D272" s="234" t="s">
        <v>239</v>
      </c>
      <c r="E272" s="235">
        <v>39.1</v>
      </c>
      <c r="F272" s="236"/>
      <c r="G272" s="237">
        <f>ROUND(E272*F272,2)</f>
        <v>0</v>
      </c>
      <c r="H272" s="236"/>
      <c r="I272" s="237">
        <f>ROUND(E272*H272,2)</f>
        <v>0</v>
      </c>
      <c r="J272" s="236"/>
      <c r="K272" s="237">
        <f>ROUND(E272*J272,2)</f>
        <v>0</v>
      </c>
      <c r="L272" s="237">
        <v>21</v>
      </c>
      <c r="M272" s="237">
        <f>G272*(1+L272/100)</f>
        <v>0</v>
      </c>
      <c r="N272" s="235">
        <v>0</v>
      </c>
      <c r="O272" s="235">
        <f>ROUND(E272*N272,2)</f>
        <v>0</v>
      </c>
      <c r="P272" s="235">
        <v>0</v>
      </c>
      <c r="Q272" s="235">
        <f>ROUND(E272*P272,2)</f>
        <v>0</v>
      </c>
      <c r="R272" s="237" t="s">
        <v>548</v>
      </c>
      <c r="S272" s="237" t="s">
        <v>209</v>
      </c>
      <c r="T272" s="238" t="s">
        <v>209</v>
      </c>
      <c r="U272" s="223">
        <v>4.5999999999999999E-2</v>
      </c>
      <c r="V272" s="223">
        <f>ROUND(E272*U272,2)</f>
        <v>1.8</v>
      </c>
      <c r="W272" s="223"/>
      <c r="X272" s="223" t="s">
        <v>230</v>
      </c>
      <c r="Y272" s="223" t="s">
        <v>211</v>
      </c>
      <c r="Z272" s="213"/>
      <c r="AA272" s="213"/>
      <c r="AB272" s="213"/>
      <c r="AC272" s="213"/>
      <c r="AD272" s="213"/>
      <c r="AE272" s="213"/>
      <c r="AF272" s="213"/>
      <c r="AG272" s="213" t="s">
        <v>231</v>
      </c>
      <c r="AH272" s="213"/>
      <c r="AI272" s="213"/>
      <c r="AJ272" s="213"/>
      <c r="AK272" s="213"/>
      <c r="AL272" s="213"/>
      <c r="AM272" s="213"/>
      <c r="AN272" s="213"/>
      <c r="AO272" s="213"/>
      <c r="AP272" s="213"/>
      <c r="AQ272" s="213"/>
      <c r="AR272" s="213"/>
      <c r="AS272" s="213"/>
      <c r="AT272" s="213"/>
      <c r="AU272" s="213"/>
      <c r="AV272" s="213"/>
      <c r="AW272" s="213"/>
      <c r="AX272" s="213"/>
      <c r="AY272" s="213"/>
      <c r="AZ272" s="213"/>
      <c r="BA272" s="213"/>
      <c r="BB272" s="213"/>
      <c r="BC272" s="213"/>
      <c r="BD272" s="213"/>
      <c r="BE272" s="213"/>
      <c r="BF272" s="213"/>
      <c r="BG272" s="213"/>
      <c r="BH272" s="213"/>
    </row>
    <row r="273" spans="1:60" outlineLevel="2" x14ac:dyDescent="0.2">
      <c r="A273" s="220"/>
      <c r="B273" s="221"/>
      <c r="C273" s="257" t="s">
        <v>559</v>
      </c>
      <c r="D273" s="254"/>
      <c r="E273" s="254"/>
      <c r="F273" s="254"/>
      <c r="G273" s="254"/>
      <c r="H273" s="223"/>
      <c r="I273" s="223"/>
      <c r="J273" s="223"/>
      <c r="K273" s="223"/>
      <c r="L273" s="223"/>
      <c r="M273" s="223"/>
      <c r="N273" s="222"/>
      <c r="O273" s="222"/>
      <c r="P273" s="222"/>
      <c r="Q273" s="222"/>
      <c r="R273" s="223"/>
      <c r="S273" s="223"/>
      <c r="T273" s="223"/>
      <c r="U273" s="223"/>
      <c r="V273" s="223"/>
      <c r="W273" s="223"/>
      <c r="X273" s="223"/>
      <c r="Y273" s="223"/>
      <c r="Z273" s="213"/>
      <c r="AA273" s="213"/>
      <c r="AB273" s="213"/>
      <c r="AC273" s="213"/>
      <c r="AD273" s="213"/>
      <c r="AE273" s="213"/>
      <c r="AF273" s="213"/>
      <c r="AG273" s="213" t="s">
        <v>233</v>
      </c>
      <c r="AH273" s="213"/>
      <c r="AI273" s="213"/>
      <c r="AJ273" s="213"/>
      <c r="AK273" s="213"/>
      <c r="AL273" s="213"/>
      <c r="AM273" s="213"/>
      <c r="AN273" s="213"/>
      <c r="AO273" s="213"/>
      <c r="AP273" s="213"/>
      <c r="AQ273" s="213"/>
      <c r="AR273" s="213"/>
      <c r="AS273" s="213"/>
      <c r="AT273" s="213"/>
      <c r="AU273" s="213"/>
      <c r="AV273" s="213"/>
      <c r="AW273" s="213"/>
      <c r="AX273" s="213"/>
      <c r="AY273" s="213"/>
      <c r="AZ273" s="213"/>
      <c r="BA273" s="213"/>
      <c r="BB273" s="213"/>
      <c r="BC273" s="213"/>
      <c r="BD273" s="213"/>
      <c r="BE273" s="213"/>
      <c r="BF273" s="213"/>
      <c r="BG273" s="213"/>
      <c r="BH273" s="213"/>
    </row>
    <row r="274" spans="1:60" outlineLevel="2" x14ac:dyDescent="0.2">
      <c r="A274" s="220"/>
      <c r="B274" s="221"/>
      <c r="C274" s="258" t="s">
        <v>556</v>
      </c>
      <c r="D274" s="252"/>
      <c r="E274" s="253">
        <v>39.1</v>
      </c>
      <c r="F274" s="223"/>
      <c r="G274" s="223"/>
      <c r="H274" s="223"/>
      <c r="I274" s="223"/>
      <c r="J274" s="223"/>
      <c r="K274" s="223"/>
      <c r="L274" s="223"/>
      <c r="M274" s="223"/>
      <c r="N274" s="222"/>
      <c r="O274" s="222"/>
      <c r="P274" s="222"/>
      <c r="Q274" s="222"/>
      <c r="R274" s="223"/>
      <c r="S274" s="223"/>
      <c r="T274" s="223"/>
      <c r="U274" s="223"/>
      <c r="V274" s="223"/>
      <c r="W274" s="223"/>
      <c r="X274" s="223"/>
      <c r="Y274" s="223"/>
      <c r="Z274" s="213"/>
      <c r="AA274" s="213"/>
      <c r="AB274" s="213"/>
      <c r="AC274" s="213"/>
      <c r="AD274" s="213"/>
      <c r="AE274" s="213"/>
      <c r="AF274" s="213"/>
      <c r="AG274" s="213" t="s">
        <v>235</v>
      </c>
      <c r="AH274" s="213">
        <v>0</v>
      </c>
      <c r="AI274" s="213"/>
      <c r="AJ274" s="213"/>
      <c r="AK274" s="213"/>
      <c r="AL274" s="213"/>
      <c r="AM274" s="213"/>
      <c r="AN274" s="213"/>
      <c r="AO274" s="213"/>
      <c r="AP274" s="213"/>
      <c r="AQ274" s="213"/>
      <c r="AR274" s="213"/>
      <c r="AS274" s="213"/>
      <c r="AT274" s="213"/>
      <c r="AU274" s="213"/>
      <c r="AV274" s="213"/>
      <c r="AW274" s="213"/>
      <c r="AX274" s="213"/>
      <c r="AY274" s="213"/>
      <c r="AZ274" s="213"/>
      <c r="BA274" s="213"/>
      <c r="BB274" s="213"/>
      <c r="BC274" s="213"/>
      <c r="BD274" s="213"/>
      <c r="BE274" s="213"/>
      <c r="BF274" s="213"/>
      <c r="BG274" s="213"/>
      <c r="BH274" s="213"/>
    </row>
    <row r="275" spans="1:60" ht="22.5" outlineLevel="1" x14ac:dyDescent="0.2">
      <c r="A275" s="232">
        <v>90</v>
      </c>
      <c r="B275" s="233" t="s">
        <v>564</v>
      </c>
      <c r="C275" s="248" t="s">
        <v>565</v>
      </c>
      <c r="D275" s="234" t="s">
        <v>254</v>
      </c>
      <c r="E275" s="235">
        <v>27.95</v>
      </c>
      <c r="F275" s="236"/>
      <c r="G275" s="237">
        <f>ROUND(E275*F275,2)</f>
        <v>0</v>
      </c>
      <c r="H275" s="236"/>
      <c r="I275" s="237">
        <f>ROUND(E275*H275,2)</f>
        <v>0</v>
      </c>
      <c r="J275" s="236"/>
      <c r="K275" s="237">
        <f>ROUND(E275*J275,2)</f>
        <v>0</v>
      </c>
      <c r="L275" s="237">
        <v>21</v>
      </c>
      <c r="M275" s="237">
        <f>G275*(1+L275/100)</f>
        <v>0</v>
      </c>
      <c r="N275" s="235">
        <v>8.0000000000000007E-5</v>
      </c>
      <c r="O275" s="235">
        <f>ROUND(E275*N275,2)</f>
        <v>0</v>
      </c>
      <c r="P275" s="235">
        <v>0</v>
      </c>
      <c r="Q275" s="235">
        <f>ROUND(E275*P275,2)</f>
        <v>0</v>
      </c>
      <c r="R275" s="237" t="s">
        <v>548</v>
      </c>
      <c r="S275" s="237" t="s">
        <v>209</v>
      </c>
      <c r="T275" s="238" t="s">
        <v>209</v>
      </c>
      <c r="U275" s="223">
        <v>0.13719999999999999</v>
      </c>
      <c r="V275" s="223">
        <f>ROUND(E275*U275,2)</f>
        <v>3.83</v>
      </c>
      <c r="W275" s="223"/>
      <c r="X275" s="223" t="s">
        <v>230</v>
      </c>
      <c r="Y275" s="223" t="s">
        <v>211</v>
      </c>
      <c r="Z275" s="213"/>
      <c r="AA275" s="213"/>
      <c r="AB275" s="213"/>
      <c r="AC275" s="213"/>
      <c r="AD275" s="213"/>
      <c r="AE275" s="213"/>
      <c r="AF275" s="213"/>
      <c r="AG275" s="213" t="s">
        <v>231</v>
      </c>
      <c r="AH275" s="213"/>
      <c r="AI275" s="213"/>
      <c r="AJ275" s="213"/>
      <c r="AK275" s="213"/>
      <c r="AL275" s="213"/>
      <c r="AM275" s="213"/>
      <c r="AN275" s="213"/>
      <c r="AO275" s="213"/>
      <c r="AP275" s="213"/>
      <c r="AQ275" s="213"/>
      <c r="AR275" s="213"/>
      <c r="AS275" s="213"/>
      <c r="AT275" s="213"/>
      <c r="AU275" s="213"/>
      <c r="AV275" s="213"/>
      <c r="AW275" s="213"/>
      <c r="AX275" s="213"/>
      <c r="AY275" s="213"/>
      <c r="AZ275" s="213"/>
      <c r="BA275" s="213"/>
      <c r="BB275" s="213"/>
      <c r="BC275" s="213"/>
      <c r="BD275" s="213"/>
      <c r="BE275" s="213"/>
      <c r="BF275" s="213"/>
      <c r="BG275" s="213"/>
      <c r="BH275" s="213"/>
    </row>
    <row r="276" spans="1:60" outlineLevel="2" x14ac:dyDescent="0.2">
      <c r="A276" s="220"/>
      <c r="B276" s="221"/>
      <c r="C276" s="258" t="s">
        <v>566</v>
      </c>
      <c r="D276" s="252"/>
      <c r="E276" s="253">
        <v>27.95</v>
      </c>
      <c r="F276" s="223"/>
      <c r="G276" s="223"/>
      <c r="H276" s="223"/>
      <c r="I276" s="223"/>
      <c r="J276" s="223"/>
      <c r="K276" s="223"/>
      <c r="L276" s="223"/>
      <c r="M276" s="223"/>
      <c r="N276" s="222"/>
      <c r="O276" s="222"/>
      <c r="P276" s="222"/>
      <c r="Q276" s="222"/>
      <c r="R276" s="223"/>
      <c r="S276" s="223"/>
      <c r="T276" s="223"/>
      <c r="U276" s="223"/>
      <c r="V276" s="223"/>
      <c r="W276" s="223"/>
      <c r="X276" s="223"/>
      <c r="Y276" s="223"/>
      <c r="Z276" s="213"/>
      <c r="AA276" s="213"/>
      <c r="AB276" s="213"/>
      <c r="AC276" s="213"/>
      <c r="AD276" s="213"/>
      <c r="AE276" s="213"/>
      <c r="AF276" s="213"/>
      <c r="AG276" s="213" t="s">
        <v>235</v>
      </c>
      <c r="AH276" s="213">
        <v>0</v>
      </c>
      <c r="AI276" s="213"/>
      <c r="AJ276" s="213"/>
      <c r="AK276" s="213"/>
      <c r="AL276" s="213"/>
      <c r="AM276" s="213"/>
      <c r="AN276" s="213"/>
      <c r="AO276" s="213"/>
      <c r="AP276" s="213"/>
      <c r="AQ276" s="213"/>
      <c r="AR276" s="213"/>
      <c r="AS276" s="213"/>
      <c r="AT276" s="213"/>
      <c r="AU276" s="213"/>
      <c r="AV276" s="213"/>
      <c r="AW276" s="213"/>
      <c r="AX276" s="213"/>
      <c r="AY276" s="213"/>
      <c r="AZ276" s="213"/>
      <c r="BA276" s="213"/>
      <c r="BB276" s="213"/>
      <c r="BC276" s="213"/>
      <c r="BD276" s="213"/>
      <c r="BE276" s="213"/>
      <c r="BF276" s="213"/>
      <c r="BG276" s="213"/>
      <c r="BH276" s="213"/>
    </row>
    <row r="277" spans="1:60" outlineLevel="1" x14ac:dyDescent="0.2">
      <c r="A277" s="232">
        <v>91</v>
      </c>
      <c r="B277" s="233" t="s">
        <v>567</v>
      </c>
      <c r="C277" s="248" t="s">
        <v>568</v>
      </c>
      <c r="D277" s="234" t="s">
        <v>239</v>
      </c>
      <c r="E277" s="235">
        <v>39.1</v>
      </c>
      <c r="F277" s="236"/>
      <c r="G277" s="237">
        <f>ROUND(E277*F277,2)</f>
        <v>0</v>
      </c>
      <c r="H277" s="236"/>
      <c r="I277" s="237">
        <f>ROUND(E277*H277,2)</f>
        <v>0</v>
      </c>
      <c r="J277" s="236"/>
      <c r="K277" s="237">
        <f>ROUND(E277*J277,2)</f>
        <v>0</v>
      </c>
      <c r="L277" s="237">
        <v>21</v>
      </c>
      <c r="M277" s="237">
        <f>G277*(1+L277/100)</f>
        <v>0</v>
      </c>
      <c r="N277" s="235">
        <v>4.6800000000000001E-3</v>
      </c>
      <c r="O277" s="235">
        <f>ROUND(E277*N277,2)</f>
        <v>0.18</v>
      </c>
      <c r="P277" s="235">
        <v>0</v>
      </c>
      <c r="Q277" s="235">
        <f>ROUND(E277*P277,2)</f>
        <v>0</v>
      </c>
      <c r="R277" s="237" t="s">
        <v>548</v>
      </c>
      <c r="S277" s="237" t="s">
        <v>209</v>
      </c>
      <c r="T277" s="238" t="s">
        <v>209</v>
      </c>
      <c r="U277" s="223">
        <v>0.45</v>
      </c>
      <c r="V277" s="223">
        <f>ROUND(E277*U277,2)</f>
        <v>17.600000000000001</v>
      </c>
      <c r="W277" s="223"/>
      <c r="X277" s="223" t="s">
        <v>230</v>
      </c>
      <c r="Y277" s="223" t="s">
        <v>211</v>
      </c>
      <c r="Z277" s="213"/>
      <c r="AA277" s="213"/>
      <c r="AB277" s="213"/>
      <c r="AC277" s="213"/>
      <c r="AD277" s="213"/>
      <c r="AE277" s="213"/>
      <c r="AF277" s="213"/>
      <c r="AG277" s="213" t="s">
        <v>231</v>
      </c>
      <c r="AH277" s="213"/>
      <c r="AI277" s="213"/>
      <c r="AJ277" s="213"/>
      <c r="AK277" s="213"/>
      <c r="AL277" s="213"/>
      <c r="AM277" s="213"/>
      <c r="AN277" s="213"/>
      <c r="AO277" s="213"/>
      <c r="AP277" s="213"/>
      <c r="AQ277" s="213"/>
      <c r="AR277" s="213"/>
      <c r="AS277" s="213"/>
      <c r="AT277" s="213"/>
      <c r="AU277" s="213"/>
      <c r="AV277" s="213"/>
      <c r="AW277" s="213"/>
      <c r="AX277" s="213"/>
      <c r="AY277" s="213"/>
      <c r="AZ277" s="213"/>
      <c r="BA277" s="213"/>
      <c r="BB277" s="213"/>
      <c r="BC277" s="213"/>
      <c r="BD277" s="213"/>
      <c r="BE277" s="213"/>
      <c r="BF277" s="213"/>
      <c r="BG277" s="213"/>
      <c r="BH277" s="213"/>
    </row>
    <row r="278" spans="1:60" outlineLevel="2" x14ac:dyDescent="0.2">
      <c r="A278" s="220"/>
      <c r="B278" s="221"/>
      <c r="C278" s="258" t="s">
        <v>556</v>
      </c>
      <c r="D278" s="252"/>
      <c r="E278" s="253">
        <v>39.1</v>
      </c>
      <c r="F278" s="223"/>
      <c r="G278" s="223"/>
      <c r="H278" s="223"/>
      <c r="I278" s="223"/>
      <c r="J278" s="223"/>
      <c r="K278" s="223"/>
      <c r="L278" s="223"/>
      <c r="M278" s="223"/>
      <c r="N278" s="222"/>
      <c r="O278" s="222"/>
      <c r="P278" s="222"/>
      <c r="Q278" s="222"/>
      <c r="R278" s="223"/>
      <c r="S278" s="223"/>
      <c r="T278" s="223"/>
      <c r="U278" s="223"/>
      <c r="V278" s="223"/>
      <c r="W278" s="223"/>
      <c r="X278" s="223"/>
      <c r="Y278" s="223"/>
      <c r="Z278" s="213"/>
      <c r="AA278" s="213"/>
      <c r="AB278" s="213"/>
      <c r="AC278" s="213"/>
      <c r="AD278" s="213"/>
      <c r="AE278" s="213"/>
      <c r="AF278" s="213"/>
      <c r="AG278" s="213" t="s">
        <v>235</v>
      </c>
      <c r="AH278" s="213">
        <v>0</v>
      </c>
      <c r="AI278" s="213"/>
      <c r="AJ278" s="213"/>
      <c r="AK278" s="213"/>
      <c r="AL278" s="213"/>
      <c r="AM278" s="213"/>
      <c r="AN278" s="213"/>
      <c r="AO278" s="213"/>
      <c r="AP278" s="213"/>
      <c r="AQ278" s="213"/>
      <c r="AR278" s="213"/>
      <c r="AS278" s="213"/>
      <c r="AT278" s="213"/>
      <c r="AU278" s="213"/>
      <c r="AV278" s="213"/>
      <c r="AW278" s="213"/>
      <c r="AX278" s="213"/>
      <c r="AY278" s="213"/>
      <c r="AZ278" s="213"/>
      <c r="BA278" s="213"/>
      <c r="BB278" s="213"/>
      <c r="BC278" s="213"/>
      <c r="BD278" s="213"/>
      <c r="BE278" s="213"/>
      <c r="BF278" s="213"/>
      <c r="BG278" s="213"/>
      <c r="BH278" s="213"/>
    </row>
    <row r="279" spans="1:60" ht="45" outlineLevel="1" x14ac:dyDescent="0.2">
      <c r="A279" s="232">
        <v>92</v>
      </c>
      <c r="B279" s="233" t="s">
        <v>569</v>
      </c>
      <c r="C279" s="248" t="s">
        <v>570</v>
      </c>
      <c r="D279" s="234" t="s">
        <v>497</v>
      </c>
      <c r="E279" s="235">
        <v>65.688000000000002</v>
      </c>
      <c r="F279" s="236"/>
      <c r="G279" s="237">
        <f>ROUND(E279*F279,2)</f>
        <v>0</v>
      </c>
      <c r="H279" s="236"/>
      <c r="I279" s="237">
        <f>ROUND(E279*H279,2)</f>
        <v>0</v>
      </c>
      <c r="J279" s="236"/>
      <c r="K279" s="237">
        <f>ROUND(E279*J279,2)</f>
        <v>0</v>
      </c>
      <c r="L279" s="237">
        <v>21</v>
      </c>
      <c r="M279" s="237">
        <f>G279*(1+L279/100)</f>
        <v>0</v>
      </c>
      <c r="N279" s="235">
        <v>1E-3</v>
      </c>
      <c r="O279" s="235">
        <f>ROUND(E279*N279,2)</f>
        <v>7.0000000000000007E-2</v>
      </c>
      <c r="P279" s="235">
        <v>0</v>
      </c>
      <c r="Q279" s="235">
        <f>ROUND(E279*P279,2)</f>
        <v>0</v>
      </c>
      <c r="R279" s="237" t="s">
        <v>292</v>
      </c>
      <c r="S279" s="237" t="s">
        <v>209</v>
      </c>
      <c r="T279" s="238" t="s">
        <v>209</v>
      </c>
      <c r="U279" s="223">
        <v>0</v>
      </c>
      <c r="V279" s="223">
        <f>ROUND(E279*U279,2)</f>
        <v>0</v>
      </c>
      <c r="W279" s="223"/>
      <c r="X279" s="223" t="s">
        <v>293</v>
      </c>
      <c r="Y279" s="223" t="s">
        <v>211</v>
      </c>
      <c r="Z279" s="213"/>
      <c r="AA279" s="213"/>
      <c r="AB279" s="213"/>
      <c r="AC279" s="213"/>
      <c r="AD279" s="213"/>
      <c r="AE279" s="213"/>
      <c r="AF279" s="213"/>
      <c r="AG279" s="213" t="s">
        <v>294</v>
      </c>
      <c r="AH279" s="213"/>
      <c r="AI279" s="213"/>
      <c r="AJ279" s="213"/>
      <c r="AK279" s="213"/>
      <c r="AL279" s="213"/>
      <c r="AM279" s="213"/>
      <c r="AN279" s="213"/>
      <c r="AO279" s="213"/>
      <c r="AP279" s="213"/>
      <c r="AQ279" s="213"/>
      <c r="AR279" s="213"/>
      <c r="AS279" s="213"/>
      <c r="AT279" s="213"/>
      <c r="AU279" s="213"/>
      <c r="AV279" s="213"/>
      <c r="AW279" s="213"/>
      <c r="AX279" s="213"/>
      <c r="AY279" s="213"/>
      <c r="AZ279" s="213"/>
      <c r="BA279" s="213"/>
      <c r="BB279" s="213"/>
      <c r="BC279" s="213"/>
      <c r="BD279" s="213"/>
      <c r="BE279" s="213"/>
      <c r="BF279" s="213"/>
      <c r="BG279" s="213"/>
      <c r="BH279" s="213"/>
    </row>
    <row r="280" spans="1:60" outlineLevel="2" x14ac:dyDescent="0.2">
      <c r="A280" s="220"/>
      <c r="B280" s="221"/>
      <c r="C280" s="258" t="s">
        <v>571</v>
      </c>
      <c r="D280" s="252"/>
      <c r="E280" s="253">
        <v>65.688000000000002</v>
      </c>
      <c r="F280" s="223"/>
      <c r="G280" s="223"/>
      <c r="H280" s="223"/>
      <c r="I280" s="223"/>
      <c r="J280" s="223"/>
      <c r="K280" s="223"/>
      <c r="L280" s="223"/>
      <c r="M280" s="223"/>
      <c r="N280" s="222"/>
      <c r="O280" s="222"/>
      <c r="P280" s="222"/>
      <c r="Q280" s="222"/>
      <c r="R280" s="223"/>
      <c r="S280" s="223"/>
      <c r="T280" s="223"/>
      <c r="U280" s="223"/>
      <c r="V280" s="223"/>
      <c r="W280" s="223"/>
      <c r="X280" s="223"/>
      <c r="Y280" s="223"/>
      <c r="Z280" s="213"/>
      <c r="AA280" s="213"/>
      <c r="AB280" s="213"/>
      <c r="AC280" s="213"/>
      <c r="AD280" s="213"/>
      <c r="AE280" s="213"/>
      <c r="AF280" s="213"/>
      <c r="AG280" s="213" t="s">
        <v>235</v>
      </c>
      <c r="AH280" s="213">
        <v>0</v>
      </c>
      <c r="AI280" s="213"/>
      <c r="AJ280" s="213"/>
      <c r="AK280" s="213"/>
      <c r="AL280" s="213"/>
      <c r="AM280" s="213"/>
      <c r="AN280" s="213"/>
      <c r="AO280" s="213"/>
      <c r="AP280" s="213"/>
      <c r="AQ280" s="213"/>
      <c r="AR280" s="213"/>
      <c r="AS280" s="213"/>
      <c r="AT280" s="213"/>
      <c r="AU280" s="213"/>
      <c r="AV280" s="213"/>
      <c r="AW280" s="213"/>
      <c r="AX280" s="213"/>
      <c r="AY280" s="213"/>
      <c r="AZ280" s="213"/>
      <c r="BA280" s="213"/>
      <c r="BB280" s="213"/>
      <c r="BC280" s="213"/>
      <c r="BD280" s="213"/>
      <c r="BE280" s="213"/>
      <c r="BF280" s="213"/>
      <c r="BG280" s="213"/>
      <c r="BH280" s="213"/>
    </row>
    <row r="281" spans="1:60" ht="22.5" outlineLevel="1" x14ac:dyDescent="0.2">
      <c r="A281" s="232">
        <v>93</v>
      </c>
      <c r="B281" s="233" t="s">
        <v>572</v>
      </c>
      <c r="C281" s="248" t="s">
        <v>573</v>
      </c>
      <c r="D281" s="234" t="s">
        <v>497</v>
      </c>
      <c r="E281" s="235">
        <v>6.1582499999999998</v>
      </c>
      <c r="F281" s="236"/>
      <c r="G281" s="237">
        <f>ROUND(E281*F281,2)</f>
        <v>0</v>
      </c>
      <c r="H281" s="236"/>
      <c r="I281" s="237">
        <f>ROUND(E281*H281,2)</f>
        <v>0</v>
      </c>
      <c r="J281" s="236"/>
      <c r="K281" s="237">
        <f>ROUND(E281*J281,2)</f>
        <v>0</v>
      </c>
      <c r="L281" s="237">
        <v>21</v>
      </c>
      <c r="M281" s="237">
        <f>G281*(1+L281/100)</f>
        <v>0</v>
      </c>
      <c r="N281" s="235">
        <v>1E-3</v>
      </c>
      <c r="O281" s="235">
        <f>ROUND(E281*N281,2)</f>
        <v>0.01</v>
      </c>
      <c r="P281" s="235">
        <v>0</v>
      </c>
      <c r="Q281" s="235">
        <f>ROUND(E281*P281,2)</f>
        <v>0</v>
      </c>
      <c r="R281" s="237" t="s">
        <v>292</v>
      </c>
      <c r="S281" s="237" t="s">
        <v>209</v>
      </c>
      <c r="T281" s="238" t="s">
        <v>209</v>
      </c>
      <c r="U281" s="223">
        <v>0</v>
      </c>
      <c r="V281" s="223">
        <f>ROUND(E281*U281,2)</f>
        <v>0</v>
      </c>
      <c r="W281" s="223"/>
      <c r="X281" s="223" t="s">
        <v>293</v>
      </c>
      <c r="Y281" s="223" t="s">
        <v>211</v>
      </c>
      <c r="Z281" s="213"/>
      <c r="AA281" s="213"/>
      <c r="AB281" s="213"/>
      <c r="AC281" s="213"/>
      <c r="AD281" s="213"/>
      <c r="AE281" s="213"/>
      <c r="AF281" s="213"/>
      <c r="AG281" s="213" t="s">
        <v>294</v>
      </c>
      <c r="AH281" s="213"/>
      <c r="AI281" s="213"/>
      <c r="AJ281" s="213"/>
      <c r="AK281" s="213"/>
      <c r="AL281" s="213"/>
      <c r="AM281" s="213"/>
      <c r="AN281" s="213"/>
      <c r="AO281" s="213"/>
      <c r="AP281" s="213"/>
      <c r="AQ281" s="213"/>
      <c r="AR281" s="213"/>
      <c r="AS281" s="213"/>
      <c r="AT281" s="213"/>
      <c r="AU281" s="213"/>
      <c r="AV281" s="213"/>
      <c r="AW281" s="213"/>
      <c r="AX281" s="213"/>
      <c r="AY281" s="213"/>
      <c r="AZ281" s="213"/>
      <c r="BA281" s="213"/>
      <c r="BB281" s="213"/>
      <c r="BC281" s="213"/>
      <c r="BD281" s="213"/>
      <c r="BE281" s="213"/>
      <c r="BF281" s="213"/>
      <c r="BG281" s="213"/>
      <c r="BH281" s="213"/>
    </row>
    <row r="282" spans="1:60" outlineLevel="2" x14ac:dyDescent="0.2">
      <c r="A282" s="220"/>
      <c r="B282" s="221"/>
      <c r="C282" s="258" t="s">
        <v>574</v>
      </c>
      <c r="D282" s="252"/>
      <c r="E282" s="253">
        <v>6.1582499999999998</v>
      </c>
      <c r="F282" s="223"/>
      <c r="G282" s="223"/>
      <c r="H282" s="223"/>
      <c r="I282" s="223"/>
      <c r="J282" s="223"/>
      <c r="K282" s="223"/>
      <c r="L282" s="223"/>
      <c r="M282" s="223"/>
      <c r="N282" s="222"/>
      <c r="O282" s="222"/>
      <c r="P282" s="222"/>
      <c r="Q282" s="222"/>
      <c r="R282" s="223"/>
      <c r="S282" s="223"/>
      <c r="T282" s="223"/>
      <c r="U282" s="223"/>
      <c r="V282" s="223"/>
      <c r="W282" s="223"/>
      <c r="X282" s="223"/>
      <c r="Y282" s="223"/>
      <c r="Z282" s="213"/>
      <c r="AA282" s="213"/>
      <c r="AB282" s="213"/>
      <c r="AC282" s="213"/>
      <c r="AD282" s="213"/>
      <c r="AE282" s="213"/>
      <c r="AF282" s="213"/>
      <c r="AG282" s="213" t="s">
        <v>235</v>
      </c>
      <c r="AH282" s="213">
        <v>0</v>
      </c>
      <c r="AI282" s="213"/>
      <c r="AJ282" s="213"/>
      <c r="AK282" s="213"/>
      <c r="AL282" s="213"/>
      <c r="AM282" s="213"/>
      <c r="AN282" s="213"/>
      <c r="AO282" s="213"/>
      <c r="AP282" s="213"/>
      <c r="AQ282" s="213"/>
      <c r="AR282" s="213"/>
      <c r="AS282" s="213"/>
      <c r="AT282" s="213"/>
      <c r="AU282" s="213"/>
      <c r="AV282" s="213"/>
      <c r="AW282" s="213"/>
      <c r="AX282" s="213"/>
      <c r="AY282" s="213"/>
      <c r="AZ282" s="213"/>
      <c r="BA282" s="213"/>
      <c r="BB282" s="213"/>
      <c r="BC282" s="213"/>
      <c r="BD282" s="213"/>
      <c r="BE282" s="213"/>
      <c r="BF282" s="213"/>
      <c r="BG282" s="213"/>
      <c r="BH282" s="213"/>
    </row>
    <row r="283" spans="1:60" outlineLevel="1" x14ac:dyDescent="0.2">
      <c r="A283" s="232">
        <v>94</v>
      </c>
      <c r="B283" s="233" t="s">
        <v>575</v>
      </c>
      <c r="C283" s="248" t="s">
        <v>576</v>
      </c>
      <c r="D283" s="234" t="s">
        <v>284</v>
      </c>
      <c r="E283" s="235">
        <v>0.25746000000000002</v>
      </c>
      <c r="F283" s="236"/>
      <c r="G283" s="237">
        <f>ROUND(E283*F283,2)</f>
        <v>0</v>
      </c>
      <c r="H283" s="236"/>
      <c r="I283" s="237">
        <f>ROUND(E283*H283,2)</f>
        <v>0</v>
      </c>
      <c r="J283" s="236"/>
      <c r="K283" s="237">
        <f>ROUND(E283*J283,2)</f>
        <v>0</v>
      </c>
      <c r="L283" s="237">
        <v>21</v>
      </c>
      <c r="M283" s="237">
        <f>G283*(1+L283/100)</f>
        <v>0</v>
      </c>
      <c r="N283" s="235">
        <v>0</v>
      </c>
      <c r="O283" s="235">
        <f>ROUND(E283*N283,2)</f>
        <v>0</v>
      </c>
      <c r="P283" s="235">
        <v>0</v>
      </c>
      <c r="Q283" s="235">
        <f>ROUND(E283*P283,2)</f>
        <v>0</v>
      </c>
      <c r="R283" s="237" t="s">
        <v>548</v>
      </c>
      <c r="S283" s="237" t="s">
        <v>209</v>
      </c>
      <c r="T283" s="238" t="s">
        <v>209</v>
      </c>
      <c r="U283" s="223">
        <v>1.1020000000000001</v>
      </c>
      <c r="V283" s="223">
        <f>ROUND(E283*U283,2)</f>
        <v>0.28000000000000003</v>
      </c>
      <c r="W283" s="223"/>
      <c r="X283" s="223" t="s">
        <v>367</v>
      </c>
      <c r="Y283" s="223" t="s">
        <v>211</v>
      </c>
      <c r="Z283" s="213"/>
      <c r="AA283" s="213"/>
      <c r="AB283" s="213"/>
      <c r="AC283" s="213"/>
      <c r="AD283" s="213"/>
      <c r="AE283" s="213"/>
      <c r="AF283" s="213"/>
      <c r="AG283" s="213" t="s">
        <v>368</v>
      </c>
      <c r="AH283" s="213"/>
      <c r="AI283" s="213"/>
      <c r="AJ283" s="213"/>
      <c r="AK283" s="213"/>
      <c r="AL283" s="213"/>
      <c r="AM283" s="213"/>
      <c r="AN283" s="213"/>
      <c r="AO283" s="213"/>
      <c r="AP283" s="213"/>
      <c r="AQ283" s="213"/>
      <c r="AR283" s="213"/>
      <c r="AS283" s="213"/>
      <c r="AT283" s="213"/>
      <c r="AU283" s="213"/>
      <c r="AV283" s="213"/>
      <c r="AW283" s="213"/>
      <c r="AX283" s="213"/>
      <c r="AY283" s="213"/>
      <c r="AZ283" s="213"/>
      <c r="BA283" s="213"/>
      <c r="BB283" s="213"/>
      <c r="BC283" s="213"/>
      <c r="BD283" s="213"/>
      <c r="BE283" s="213"/>
      <c r="BF283" s="213"/>
      <c r="BG283" s="213"/>
      <c r="BH283" s="213"/>
    </row>
    <row r="284" spans="1:60" outlineLevel="2" x14ac:dyDescent="0.2">
      <c r="A284" s="220"/>
      <c r="B284" s="221"/>
      <c r="C284" s="257" t="s">
        <v>577</v>
      </c>
      <c r="D284" s="254"/>
      <c r="E284" s="254"/>
      <c r="F284" s="254"/>
      <c r="G284" s="254"/>
      <c r="H284" s="223"/>
      <c r="I284" s="223"/>
      <c r="J284" s="223"/>
      <c r="K284" s="223"/>
      <c r="L284" s="223"/>
      <c r="M284" s="223"/>
      <c r="N284" s="222"/>
      <c r="O284" s="222"/>
      <c r="P284" s="222"/>
      <c r="Q284" s="222"/>
      <c r="R284" s="223"/>
      <c r="S284" s="223"/>
      <c r="T284" s="223"/>
      <c r="U284" s="223"/>
      <c r="V284" s="223"/>
      <c r="W284" s="223"/>
      <c r="X284" s="223"/>
      <c r="Y284" s="223"/>
      <c r="Z284" s="213"/>
      <c r="AA284" s="213"/>
      <c r="AB284" s="213"/>
      <c r="AC284" s="213"/>
      <c r="AD284" s="213"/>
      <c r="AE284" s="213"/>
      <c r="AF284" s="213"/>
      <c r="AG284" s="213" t="s">
        <v>233</v>
      </c>
      <c r="AH284" s="213"/>
      <c r="AI284" s="213"/>
      <c r="AJ284" s="213"/>
      <c r="AK284" s="213"/>
      <c r="AL284" s="213"/>
      <c r="AM284" s="213"/>
      <c r="AN284" s="213"/>
      <c r="AO284" s="213"/>
      <c r="AP284" s="213"/>
      <c r="AQ284" s="213"/>
      <c r="AR284" s="213"/>
      <c r="AS284" s="213"/>
      <c r="AT284" s="213"/>
      <c r="AU284" s="213"/>
      <c r="AV284" s="213"/>
      <c r="AW284" s="213"/>
      <c r="AX284" s="213"/>
      <c r="AY284" s="213"/>
      <c r="AZ284" s="213"/>
      <c r="BA284" s="213"/>
      <c r="BB284" s="213"/>
      <c r="BC284" s="213"/>
      <c r="BD284" s="213"/>
      <c r="BE284" s="213"/>
      <c r="BF284" s="213"/>
      <c r="BG284" s="213"/>
      <c r="BH284" s="213"/>
    </row>
    <row r="285" spans="1:60" outlineLevel="2" x14ac:dyDescent="0.2">
      <c r="A285" s="220"/>
      <c r="B285" s="221"/>
      <c r="C285" s="258" t="s">
        <v>370</v>
      </c>
      <c r="D285" s="252"/>
      <c r="E285" s="253"/>
      <c r="F285" s="223"/>
      <c r="G285" s="223"/>
      <c r="H285" s="223"/>
      <c r="I285" s="223"/>
      <c r="J285" s="223"/>
      <c r="K285" s="223"/>
      <c r="L285" s="223"/>
      <c r="M285" s="223"/>
      <c r="N285" s="222"/>
      <c r="O285" s="222"/>
      <c r="P285" s="222"/>
      <c r="Q285" s="222"/>
      <c r="R285" s="223"/>
      <c r="S285" s="223"/>
      <c r="T285" s="223"/>
      <c r="U285" s="223"/>
      <c r="V285" s="223"/>
      <c r="W285" s="223"/>
      <c r="X285" s="223"/>
      <c r="Y285" s="223"/>
      <c r="Z285" s="213"/>
      <c r="AA285" s="213"/>
      <c r="AB285" s="213"/>
      <c r="AC285" s="213"/>
      <c r="AD285" s="213"/>
      <c r="AE285" s="213"/>
      <c r="AF285" s="213"/>
      <c r="AG285" s="213" t="s">
        <v>235</v>
      </c>
      <c r="AH285" s="213">
        <v>0</v>
      </c>
      <c r="AI285" s="213"/>
      <c r="AJ285" s="213"/>
      <c r="AK285" s="213"/>
      <c r="AL285" s="213"/>
      <c r="AM285" s="213"/>
      <c r="AN285" s="213"/>
      <c r="AO285" s="213"/>
      <c r="AP285" s="213"/>
      <c r="AQ285" s="213"/>
      <c r="AR285" s="213"/>
      <c r="AS285" s="213"/>
      <c r="AT285" s="213"/>
      <c r="AU285" s="213"/>
      <c r="AV285" s="213"/>
      <c r="AW285" s="213"/>
      <c r="AX285" s="213"/>
      <c r="AY285" s="213"/>
      <c r="AZ285" s="213"/>
      <c r="BA285" s="213"/>
      <c r="BB285" s="213"/>
      <c r="BC285" s="213"/>
      <c r="BD285" s="213"/>
      <c r="BE285" s="213"/>
      <c r="BF285" s="213"/>
      <c r="BG285" s="213"/>
      <c r="BH285" s="213"/>
    </row>
    <row r="286" spans="1:60" outlineLevel="3" x14ac:dyDescent="0.2">
      <c r="A286" s="220"/>
      <c r="B286" s="221"/>
      <c r="C286" s="258" t="s">
        <v>578</v>
      </c>
      <c r="D286" s="252"/>
      <c r="E286" s="253"/>
      <c r="F286" s="223"/>
      <c r="G286" s="223"/>
      <c r="H286" s="223"/>
      <c r="I286" s="223"/>
      <c r="J286" s="223"/>
      <c r="K286" s="223"/>
      <c r="L286" s="223"/>
      <c r="M286" s="223"/>
      <c r="N286" s="222"/>
      <c r="O286" s="222"/>
      <c r="P286" s="222"/>
      <c r="Q286" s="222"/>
      <c r="R286" s="223"/>
      <c r="S286" s="223"/>
      <c r="T286" s="223"/>
      <c r="U286" s="223"/>
      <c r="V286" s="223"/>
      <c r="W286" s="223"/>
      <c r="X286" s="223"/>
      <c r="Y286" s="223"/>
      <c r="Z286" s="213"/>
      <c r="AA286" s="213"/>
      <c r="AB286" s="213"/>
      <c r="AC286" s="213"/>
      <c r="AD286" s="213"/>
      <c r="AE286" s="213"/>
      <c r="AF286" s="213"/>
      <c r="AG286" s="213" t="s">
        <v>235</v>
      </c>
      <c r="AH286" s="213">
        <v>0</v>
      </c>
      <c r="AI286" s="213"/>
      <c r="AJ286" s="213"/>
      <c r="AK286" s="213"/>
      <c r="AL286" s="213"/>
      <c r="AM286" s="213"/>
      <c r="AN286" s="213"/>
      <c r="AO286" s="213"/>
      <c r="AP286" s="213"/>
      <c r="AQ286" s="213"/>
      <c r="AR286" s="213"/>
      <c r="AS286" s="213"/>
      <c r="AT286" s="213"/>
      <c r="AU286" s="213"/>
      <c r="AV286" s="213"/>
      <c r="AW286" s="213"/>
      <c r="AX286" s="213"/>
      <c r="AY286" s="213"/>
      <c r="AZ286" s="213"/>
      <c r="BA286" s="213"/>
      <c r="BB286" s="213"/>
      <c r="BC286" s="213"/>
      <c r="BD286" s="213"/>
      <c r="BE286" s="213"/>
      <c r="BF286" s="213"/>
      <c r="BG286" s="213"/>
      <c r="BH286" s="213"/>
    </row>
    <row r="287" spans="1:60" outlineLevel="3" x14ac:dyDescent="0.2">
      <c r="A287" s="220"/>
      <c r="B287" s="221"/>
      <c r="C287" s="258" t="s">
        <v>579</v>
      </c>
      <c r="D287" s="252"/>
      <c r="E287" s="253">
        <v>0.25746000000000002</v>
      </c>
      <c r="F287" s="223"/>
      <c r="G287" s="223"/>
      <c r="H287" s="223"/>
      <c r="I287" s="223"/>
      <c r="J287" s="223"/>
      <c r="K287" s="223"/>
      <c r="L287" s="223"/>
      <c r="M287" s="223"/>
      <c r="N287" s="222"/>
      <c r="O287" s="222"/>
      <c r="P287" s="222"/>
      <c r="Q287" s="222"/>
      <c r="R287" s="223"/>
      <c r="S287" s="223"/>
      <c r="T287" s="223"/>
      <c r="U287" s="223"/>
      <c r="V287" s="223"/>
      <c r="W287" s="223"/>
      <c r="X287" s="223"/>
      <c r="Y287" s="223"/>
      <c r="Z287" s="213"/>
      <c r="AA287" s="213"/>
      <c r="AB287" s="213"/>
      <c r="AC287" s="213"/>
      <c r="AD287" s="213"/>
      <c r="AE287" s="213"/>
      <c r="AF287" s="213"/>
      <c r="AG287" s="213" t="s">
        <v>235</v>
      </c>
      <c r="AH287" s="213">
        <v>0</v>
      </c>
      <c r="AI287" s="213"/>
      <c r="AJ287" s="213"/>
      <c r="AK287" s="213"/>
      <c r="AL287" s="213"/>
      <c r="AM287" s="213"/>
      <c r="AN287" s="213"/>
      <c r="AO287" s="213"/>
      <c r="AP287" s="213"/>
      <c r="AQ287" s="213"/>
      <c r="AR287" s="213"/>
      <c r="AS287" s="213"/>
      <c r="AT287" s="213"/>
      <c r="AU287" s="213"/>
      <c r="AV287" s="213"/>
      <c r="AW287" s="213"/>
      <c r="AX287" s="213"/>
      <c r="AY287" s="213"/>
      <c r="AZ287" s="213"/>
      <c r="BA287" s="213"/>
      <c r="BB287" s="213"/>
      <c r="BC287" s="213"/>
      <c r="BD287" s="213"/>
      <c r="BE287" s="213"/>
      <c r="BF287" s="213"/>
      <c r="BG287" s="213"/>
      <c r="BH287" s="213"/>
    </row>
    <row r="288" spans="1:60" x14ac:dyDescent="0.2">
      <c r="A288" s="225" t="s">
        <v>204</v>
      </c>
      <c r="B288" s="226" t="s">
        <v>162</v>
      </c>
      <c r="C288" s="246" t="s">
        <v>163</v>
      </c>
      <c r="D288" s="227"/>
      <c r="E288" s="228"/>
      <c r="F288" s="229"/>
      <c r="G288" s="229">
        <f>SUMIF(AG289:AG291,"&lt;&gt;NOR",G289:G291)</f>
        <v>0</v>
      </c>
      <c r="H288" s="229"/>
      <c r="I288" s="229">
        <f>SUM(I289:I291)</f>
        <v>0</v>
      </c>
      <c r="J288" s="229"/>
      <c r="K288" s="229">
        <f>SUM(K289:K291)</f>
        <v>0</v>
      </c>
      <c r="L288" s="229"/>
      <c r="M288" s="229">
        <f>SUM(M289:M291)</f>
        <v>0</v>
      </c>
      <c r="N288" s="228"/>
      <c r="O288" s="228">
        <f>SUM(O289:O291)</f>
        <v>1.45</v>
      </c>
      <c r="P288" s="228"/>
      <c r="Q288" s="228">
        <f>SUM(Q289:Q291)</f>
        <v>0</v>
      </c>
      <c r="R288" s="229"/>
      <c r="S288" s="229"/>
      <c r="T288" s="230"/>
      <c r="U288" s="224"/>
      <c r="V288" s="224">
        <f>SUM(V289:V291)</f>
        <v>0</v>
      </c>
      <c r="W288" s="224"/>
      <c r="X288" s="224"/>
      <c r="Y288" s="224"/>
      <c r="AG288" t="s">
        <v>205</v>
      </c>
    </row>
    <row r="289" spans="1:60" outlineLevel="1" x14ac:dyDescent="0.2">
      <c r="A289" s="232">
        <v>95</v>
      </c>
      <c r="B289" s="233" t="s">
        <v>580</v>
      </c>
      <c r="C289" s="248" t="s">
        <v>581</v>
      </c>
      <c r="D289" s="234" t="s">
        <v>497</v>
      </c>
      <c r="E289" s="235">
        <v>723.04314999999997</v>
      </c>
      <c r="F289" s="236"/>
      <c r="G289" s="237">
        <f>ROUND(E289*F289,2)</f>
        <v>0</v>
      </c>
      <c r="H289" s="236"/>
      <c r="I289" s="237">
        <f>ROUND(E289*H289,2)</f>
        <v>0</v>
      </c>
      <c r="J289" s="236"/>
      <c r="K289" s="237">
        <f>ROUND(E289*J289,2)</f>
        <v>0</v>
      </c>
      <c r="L289" s="237">
        <v>21</v>
      </c>
      <c r="M289" s="237">
        <f>G289*(1+L289/100)</f>
        <v>0</v>
      </c>
      <c r="N289" s="235">
        <v>2E-3</v>
      </c>
      <c r="O289" s="235">
        <f>ROUND(E289*N289,2)</f>
        <v>1.45</v>
      </c>
      <c r="P289" s="235">
        <v>0</v>
      </c>
      <c r="Q289" s="235">
        <f>ROUND(E289*P289,2)</f>
        <v>0</v>
      </c>
      <c r="R289" s="237"/>
      <c r="S289" s="237" t="s">
        <v>422</v>
      </c>
      <c r="T289" s="238" t="s">
        <v>423</v>
      </c>
      <c r="U289" s="223">
        <v>0</v>
      </c>
      <c r="V289" s="223">
        <f>ROUND(E289*U289,2)</f>
        <v>0</v>
      </c>
      <c r="W289" s="223"/>
      <c r="X289" s="223" t="s">
        <v>230</v>
      </c>
      <c r="Y289" s="223" t="s">
        <v>211</v>
      </c>
      <c r="Z289" s="213"/>
      <c r="AA289" s="213"/>
      <c r="AB289" s="213"/>
      <c r="AC289" s="213"/>
      <c r="AD289" s="213"/>
      <c r="AE289" s="213"/>
      <c r="AF289" s="213"/>
      <c r="AG289" s="213" t="s">
        <v>231</v>
      </c>
      <c r="AH289" s="213"/>
      <c r="AI289" s="213"/>
      <c r="AJ289" s="213"/>
      <c r="AK289" s="213"/>
      <c r="AL289" s="213"/>
      <c r="AM289" s="213"/>
      <c r="AN289" s="213"/>
      <c r="AO289" s="213"/>
      <c r="AP289" s="213"/>
      <c r="AQ289" s="213"/>
      <c r="AR289" s="213"/>
      <c r="AS289" s="213"/>
      <c r="AT289" s="213"/>
      <c r="AU289" s="213"/>
      <c r="AV289" s="213"/>
      <c r="AW289" s="213"/>
      <c r="AX289" s="213"/>
      <c r="AY289" s="213"/>
      <c r="AZ289" s="213"/>
      <c r="BA289" s="213"/>
      <c r="BB289" s="213"/>
      <c r="BC289" s="213"/>
      <c r="BD289" s="213"/>
      <c r="BE289" s="213"/>
      <c r="BF289" s="213"/>
      <c r="BG289" s="213"/>
      <c r="BH289" s="213"/>
    </row>
    <row r="290" spans="1:60" outlineLevel="2" x14ac:dyDescent="0.2">
      <c r="A290" s="220"/>
      <c r="B290" s="221"/>
      <c r="C290" s="258" t="s">
        <v>582</v>
      </c>
      <c r="D290" s="252"/>
      <c r="E290" s="253">
        <v>122.97305</v>
      </c>
      <c r="F290" s="223"/>
      <c r="G290" s="223"/>
      <c r="H290" s="223"/>
      <c r="I290" s="223"/>
      <c r="J290" s="223"/>
      <c r="K290" s="223"/>
      <c r="L290" s="223"/>
      <c r="M290" s="223"/>
      <c r="N290" s="222"/>
      <c r="O290" s="222"/>
      <c r="P290" s="222"/>
      <c r="Q290" s="222"/>
      <c r="R290" s="223"/>
      <c r="S290" s="223"/>
      <c r="T290" s="223"/>
      <c r="U290" s="223"/>
      <c r="V290" s="223"/>
      <c r="W290" s="223"/>
      <c r="X290" s="223"/>
      <c r="Y290" s="223"/>
      <c r="Z290" s="213"/>
      <c r="AA290" s="213"/>
      <c r="AB290" s="213"/>
      <c r="AC290" s="213"/>
      <c r="AD290" s="213"/>
      <c r="AE290" s="213"/>
      <c r="AF290" s="213"/>
      <c r="AG290" s="213" t="s">
        <v>235</v>
      </c>
      <c r="AH290" s="213">
        <v>0</v>
      </c>
      <c r="AI290" s="213"/>
      <c r="AJ290" s="213"/>
      <c r="AK290" s="213"/>
      <c r="AL290" s="213"/>
      <c r="AM290" s="213"/>
      <c r="AN290" s="213"/>
      <c r="AO290" s="213"/>
      <c r="AP290" s="213"/>
      <c r="AQ290" s="213"/>
      <c r="AR290" s="213"/>
      <c r="AS290" s="213"/>
      <c r="AT290" s="213"/>
      <c r="AU290" s="213"/>
      <c r="AV290" s="213"/>
      <c r="AW290" s="213"/>
      <c r="AX290" s="213"/>
      <c r="AY290" s="213"/>
      <c r="AZ290" s="213"/>
      <c r="BA290" s="213"/>
      <c r="BB290" s="213"/>
      <c r="BC290" s="213"/>
      <c r="BD290" s="213"/>
      <c r="BE290" s="213"/>
      <c r="BF290" s="213"/>
      <c r="BG290" s="213"/>
      <c r="BH290" s="213"/>
    </row>
    <row r="291" spans="1:60" outlineLevel="3" x14ac:dyDescent="0.2">
      <c r="A291" s="220"/>
      <c r="B291" s="221"/>
      <c r="C291" s="258" t="s">
        <v>583</v>
      </c>
      <c r="D291" s="252"/>
      <c r="E291" s="253">
        <v>600.07010000000002</v>
      </c>
      <c r="F291" s="223"/>
      <c r="G291" s="223"/>
      <c r="H291" s="223"/>
      <c r="I291" s="223"/>
      <c r="J291" s="223"/>
      <c r="K291" s="223"/>
      <c r="L291" s="223"/>
      <c r="M291" s="223"/>
      <c r="N291" s="222"/>
      <c r="O291" s="222"/>
      <c r="P291" s="222"/>
      <c r="Q291" s="222"/>
      <c r="R291" s="223"/>
      <c r="S291" s="223"/>
      <c r="T291" s="223"/>
      <c r="U291" s="223"/>
      <c r="V291" s="223"/>
      <c r="W291" s="223"/>
      <c r="X291" s="223"/>
      <c r="Y291" s="223"/>
      <c r="Z291" s="213"/>
      <c r="AA291" s="213"/>
      <c r="AB291" s="213"/>
      <c r="AC291" s="213"/>
      <c r="AD291" s="213"/>
      <c r="AE291" s="213"/>
      <c r="AF291" s="213"/>
      <c r="AG291" s="213" t="s">
        <v>235</v>
      </c>
      <c r="AH291" s="213">
        <v>0</v>
      </c>
      <c r="AI291" s="213"/>
      <c r="AJ291" s="213"/>
      <c r="AK291" s="213"/>
      <c r="AL291" s="213"/>
      <c r="AM291" s="213"/>
      <c r="AN291" s="213"/>
      <c r="AO291" s="213"/>
      <c r="AP291" s="213"/>
      <c r="AQ291" s="213"/>
      <c r="AR291" s="213"/>
      <c r="AS291" s="213"/>
      <c r="AT291" s="213"/>
      <c r="AU291" s="213"/>
      <c r="AV291" s="213"/>
      <c r="AW291" s="213"/>
      <c r="AX291" s="213"/>
      <c r="AY291" s="213"/>
      <c r="AZ291" s="213"/>
      <c r="BA291" s="213"/>
      <c r="BB291" s="213"/>
      <c r="BC291" s="213"/>
      <c r="BD291" s="213"/>
      <c r="BE291" s="213"/>
      <c r="BF291" s="213"/>
      <c r="BG291" s="213"/>
      <c r="BH291" s="213"/>
    </row>
    <row r="292" spans="1:60" x14ac:dyDescent="0.2">
      <c r="A292" s="225" t="s">
        <v>204</v>
      </c>
      <c r="B292" s="226" t="s">
        <v>164</v>
      </c>
      <c r="C292" s="246" t="s">
        <v>165</v>
      </c>
      <c r="D292" s="227"/>
      <c r="E292" s="228"/>
      <c r="F292" s="229"/>
      <c r="G292" s="229">
        <f>SUMIF(AG293:AG299,"&lt;&gt;NOR",G293:G299)</f>
        <v>0</v>
      </c>
      <c r="H292" s="229"/>
      <c r="I292" s="229">
        <f>SUM(I293:I299)</f>
        <v>0</v>
      </c>
      <c r="J292" s="229"/>
      <c r="K292" s="229">
        <f>SUM(K293:K299)</f>
        <v>0</v>
      </c>
      <c r="L292" s="229"/>
      <c r="M292" s="229">
        <f>SUM(M293:M299)</f>
        <v>0</v>
      </c>
      <c r="N292" s="228"/>
      <c r="O292" s="228">
        <f>SUM(O293:O299)</f>
        <v>0.08</v>
      </c>
      <c r="P292" s="228"/>
      <c r="Q292" s="228">
        <f>SUM(Q293:Q299)</f>
        <v>7.0000000000000007E-2</v>
      </c>
      <c r="R292" s="229"/>
      <c r="S292" s="229"/>
      <c r="T292" s="230"/>
      <c r="U292" s="224"/>
      <c r="V292" s="224">
        <f>SUM(V293:V299)</f>
        <v>20.16</v>
      </c>
      <c r="W292" s="224"/>
      <c r="X292" s="224"/>
      <c r="Y292" s="224"/>
      <c r="AG292" t="s">
        <v>205</v>
      </c>
    </row>
    <row r="293" spans="1:60" outlineLevel="1" x14ac:dyDescent="0.2">
      <c r="A293" s="232">
        <v>96</v>
      </c>
      <c r="B293" s="233" t="s">
        <v>584</v>
      </c>
      <c r="C293" s="248" t="s">
        <v>585</v>
      </c>
      <c r="D293" s="234" t="s">
        <v>239</v>
      </c>
      <c r="E293" s="235">
        <v>81.451999999999998</v>
      </c>
      <c r="F293" s="236"/>
      <c r="G293" s="237">
        <f>ROUND(E293*F293,2)</f>
        <v>0</v>
      </c>
      <c r="H293" s="236"/>
      <c r="I293" s="237">
        <f>ROUND(E293*H293,2)</f>
        <v>0</v>
      </c>
      <c r="J293" s="236"/>
      <c r="K293" s="237">
        <f>ROUND(E293*J293,2)</f>
        <v>0</v>
      </c>
      <c r="L293" s="237">
        <v>21</v>
      </c>
      <c r="M293" s="237">
        <f>G293*(1+L293/100)</f>
        <v>0</v>
      </c>
      <c r="N293" s="235">
        <v>0</v>
      </c>
      <c r="O293" s="235">
        <f>ROUND(E293*N293,2)</f>
        <v>0</v>
      </c>
      <c r="P293" s="235">
        <v>8.9999999999999998E-4</v>
      </c>
      <c r="Q293" s="235">
        <f>ROUND(E293*P293,2)</f>
        <v>7.0000000000000007E-2</v>
      </c>
      <c r="R293" s="237" t="s">
        <v>586</v>
      </c>
      <c r="S293" s="237" t="s">
        <v>209</v>
      </c>
      <c r="T293" s="238" t="s">
        <v>209</v>
      </c>
      <c r="U293" s="223">
        <v>7.6679999999999998E-2</v>
      </c>
      <c r="V293" s="223">
        <f>ROUND(E293*U293,2)</f>
        <v>6.25</v>
      </c>
      <c r="W293" s="223"/>
      <c r="X293" s="223" t="s">
        <v>230</v>
      </c>
      <c r="Y293" s="223" t="s">
        <v>211</v>
      </c>
      <c r="Z293" s="213"/>
      <c r="AA293" s="213"/>
      <c r="AB293" s="213"/>
      <c r="AC293" s="213"/>
      <c r="AD293" s="213"/>
      <c r="AE293" s="213"/>
      <c r="AF293" s="213"/>
      <c r="AG293" s="213" t="s">
        <v>231</v>
      </c>
      <c r="AH293" s="213"/>
      <c r="AI293" s="213"/>
      <c r="AJ293" s="213"/>
      <c r="AK293" s="213"/>
      <c r="AL293" s="213"/>
      <c r="AM293" s="213"/>
      <c r="AN293" s="213"/>
      <c r="AO293" s="213"/>
      <c r="AP293" s="213"/>
      <c r="AQ293" s="213"/>
      <c r="AR293" s="213"/>
      <c r="AS293" s="213"/>
      <c r="AT293" s="213"/>
      <c r="AU293" s="213"/>
      <c r="AV293" s="213"/>
      <c r="AW293" s="213"/>
      <c r="AX293" s="213"/>
      <c r="AY293" s="213"/>
      <c r="AZ293" s="213"/>
      <c r="BA293" s="213"/>
      <c r="BB293" s="213"/>
      <c r="BC293" s="213"/>
      <c r="BD293" s="213"/>
      <c r="BE293" s="213"/>
      <c r="BF293" s="213"/>
      <c r="BG293" s="213"/>
      <c r="BH293" s="213"/>
    </row>
    <row r="294" spans="1:60" outlineLevel="2" x14ac:dyDescent="0.2">
      <c r="A294" s="220"/>
      <c r="B294" s="221"/>
      <c r="C294" s="258" t="s">
        <v>587</v>
      </c>
      <c r="D294" s="252"/>
      <c r="E294" s="253">
        <v>27.6</v>
      </c>
      <c r="F294" s="223"/>
      <c r="G294" s="223"/>
      <c r="H294" s="223"/>
      <c r="I294" s="223"/>
      <c r="J294" s="223"/>
      <c r="K294" s="223"/>
      <c r="L294" s="223"/>
      <c r="M294" s="223"/>
      <c r="N294" s="222"/>
      <c r="O294" s="222"/>
      <c r="P294" s="222"/>
      <c r="Q294" s="222"/>
      <c r="R294" s="223"/>
      <c r="S294" s="223"/>
      <c r="T294" s="223"/>
      <c r="U294" s="223"/>
      <c r="V294" s="223"/>
      <c r="W294" s="223"/>
      <c r="X294" s="223"/>
      <c r="Y294" s="223"/>
      <c r="Z294" s="213"/>
      <c r="AA294" s="213"/>
      <c r="AB294" s="213"/>
      <c r="AC294" s="213"/>
      <c r="AD294" s="213"/>
      <c r="AE294" s="213"/>
      <c r="AF294" s="213"/>
      <c r="AG294" s="213" t="s">
        <v>235</v>
      </c>
      <c r="AH294" s="213">
        <v>0</v>
      </c>
      <c r="AI294" s="213"/>
      <c r="AJ294" s="213"/>
      <c r="AK294" s="213"/>
      <c r="AL294" s="213"/>
      <c r="AM294" s="213"/>
      <c r="AN294" s="213"/>
      <c r="AO294" s="213"/>
      <c r="AP294" s="213"/>
      <c r="AQ294" s="213"/>
      <c r="AR294" s="213"/>
      <c r="AS294" s="213"/>
      <c r="AT294" s="213"/>
      <c r="AU294" s="213"/>
      <c r="AV294" s="213"/>
      <c r="AW294" s="213"/>
      <c r="AX294" s="213"/>
      <c r="AY294" s="213"/>
      <c r="AZ294" s="213"/>
      <c r="BA294" s="213"/>
      <c r="BB294" s="213"/>
      <c r="BC294" s="213"/>
      <c r="BD294" s="213"/>
      <c r="BE294" s="213"/>
      <c r="BF294" s="213"/>
      <c r="BG294" s="213"/>
      <c r="BH294" s="213"/>
    </row>
    <row r="295" spans="1:60" outlineLevel="3" x14ac:dyDescent="0.2">
      <c r="A295" s="220"/>
      <c r="B295" s="221"/>
      <c r="C295" s="258" t="s">
        <v>588</v>
      </c>
      <c r="D295" s="252"/>
      <c r="E295" s="253">
        <v>53.851999999999997</v>
      </c>
      <c r="F295" s="223"/>
      <c r="G295" s="223"/>
      <c r="H295" s="223"/>
      <c r="I295" s="223"/>
      <c r="J295" s="223"/>
      <c r="K295" s="223"/>
      <c r="L295" s="223"/>
      <c r="M295" s="223"/>
      <c r="N295" s="222"/>
      <c r="O295" s="222"/>
      <c r="P295" s="222"/>
      <c r="Q295" s="222"/>
      <c r="R295" s="223"/>
      <c r="S295" s="223"/>
      <c r="T295" s="223"/>
      <c r="U295" s="223"/>
      <c r="V295" s="223"/>
      <c r="W295" s="223"/>
      <c r="X295" s="223"/>
      <c r="Y295" s="223"/>
      <c r="Z295" s="213"/>
      <c r="AA295" s="213"/>
      <c r="AB295" s="213"/>
      <c r="AC295" s="213"/>
      <c r="AD295" s="213"/>
      <c r="AE295" s="213"/>
      <c r="AF295" s="213"/>
      <c r="AG295" s="213" t="s">
        <v>235</v>
      </c>
      <c r="AH295" s="213">
        <v>0</v>
      </c>
      <c r="AI295" s="213"/>
      <c r="AJ295" s="213"/>
      <c r="AK295" s="213"/>
      <c r="AL295" s="213"/>
      <c r="AM295" s="213"/>
      <c r="AN295" s="213"/>
      <c r="AO295" s="213"/>
      <c r="AP295" s="213"/>
      <c r="AQ295" s="213"/>
      <c r="AR295" s="213"/>
      <c r="AS295" s="213"/>
      <c r="AT295" s="213"/>
      <c r="AU295" s="213"/>
      <c r="AV295" s="213"/>
      <c r="AW295" s="213"/>
      <c r="AX295" s="213"/>
      <c r="AY295" s="213"/>
      <c r="AZ295" s="213"/>
      <c r="BA295" s="213"/>
      <c r="BB295" s="213"/>
      <c r="BC295" s="213"/>
      <c r="BD295" s="213"/>
      <c r="BE295" s="213"/>
      <c r="BF295" s="213"/>
      <c r="BG295" s="213"/>
      <c r="BH295" s="213"/>
    </row>
    <row r="296" spans="1:60" ht="22.5" outlineLevel="1" x14ac:dyDescent="0.2">
      <c r="A296" s="232">
        <v>97</v>
      </c>
      <c r="B296" s="233" t="s">
        <v>589</v>
      </c>
      <c r="C296" s="248" t="s">
        <v>590</v>
      </c>
      <c r="D296" s="234" t="s">
        <v>239</v>
      </c>
      <c r="E296" s="235">
        <v>103.464</v>
      </c>
      <c r="F296" s="236"/>
      <c r="G296" s="237">
        <f>ROUND(E296*F296,2)</f>
        <v>0</v>
      </c>
      <c r="H296" s="236"/>
      <c r="I296" s="237">
        <f>ROUND(E296*H296,2)</f>
        <v>0</v>
      </c>
      <c r="J296" s="236"/>
      <c r="K296" s="237">
        <f>ROUND(E296*J296,2)</f>
        <v>0</v>
      </c>
      <c r="L296" s="237">
        <v>21</v>
      </c>
      <c r="M296" s="237">
        <f>G296*(1+L296/100)</f>
        <v>0</v>
      </c>
      <c r="N296" s="235">
        <v>7.6999999999999996E-4</v>
      </c>
      <c r="O296" s="235">
        <f>ROUND(E296*N296,2)</f>
        <v>0.08</v>
      </c>
      <c r="P296" s="235">
        <v>0</v>
      </c>
      <c r="Q296" s="235">
        <f>ROUND(E296*P296,2)</f>
        <v>0</v>
      </c>
      <c r="R296" s="237" t="s">
        <v>586</v>
      </c>
      <c r="S296" s="237" t="s">
        <v>209</v>
      </c>
      <c r="T296" s="238" t="s">
        <v>209</v>
      </c>
      <c r="U296" s="223">
        <v>0.13439999999999999</v>
      </c>
      <c r="V296" s="223">
        <f>ROUND(E296*U296,2)</f>
        <v>13.91</v>
      </c>
      <c r="W296" s="223"/>
      <c r="X296" s="223" t="s">
        <v>230</v>
      </c>
      <c r="Y296" s="223" t="s">
        <v>211</v>
      </c>
      <c r="Z296" s="213"/>
      <c r="AA296" s="213"/>
      <c r="AB296" s="213"/>
      <c r="AC296" s="213"/>
      <c r="AD296" s="213"/>
      <c r="AE296" s="213"/>
      <c r="AF296" s="213"/>
      <c r="AG296" s="213" t="s">
        <v>231</v>
      </c>
      <c r="AH296" s="213"/>
      <c r="AI296" s="213"/>
      <c r="AJ296" s="213"/>
      <c r="AK296" s="213"/>
      <c r="AL296" s="213"/>
      <c r="AM296" s="213"/>
      <c r="AN296" s="213"/>
      <c r="AO296" s="213"/>
      <c r="AP296" s="213"/>
      <c r="AQ296" s="213"/>
      <c r="AR296" s="213"/>
      <c r="AS296" s="213"/>
      <c r="AT296" s="213"/>
      <c r="AU296" s="213"/>
      <c r="AV296" s="213"/>
      <c r="AW296" s="213"/>
      <c r="AX296" s="213"/>
      <c r="AY296" s="213"/>
      <c r="AZ296" s="213"/>
      <c r="BA296" s="213"/>
      <c r="BB296" s="213"/>
      <c r="BC296" s="213"/>
      <c r="BD296" s="213"/>
      <c r="BE296" s="213"/>
      <c r="BF296" s="213"/>
      <c r="BG296" s="213"/>
      <c r="BH296" s="213"/>
    </row>
    <row r="297" spans="1:60" outlineLevel="2" x14ac:dyDescent="0.2">
      <c r="A297" s="220"/>
      <c r="B297" s="221"/>
      <c r="C297" s="258" t="s">
        <v>591</v>
      </c>
      <c r="D297" s="252"/>
      <c r="E297" s="253">
        <v>60.738999999999997</v>
      </c>
      <c r="F297" s="223"/>
      <c r="G297" s="223"/>
      <c r="H297" s="223"/>
      <c r="I297" s="223"/>
      <c r="J297" s="223"/>
      <c r="K297" s="223"/>
      <c r="L297" s="223"/>
      <c r="M297" s="223"/>
      <c r="N297" s="222"/>
      <c r="O297" s="222"/>
      <c r="P297" s="222"/>
      <c r="Q297" s="222"/>
      <c r="R297" s="223"/>
      <c r="S297" s="223"/>
      <c r="T297" s="223"/>
      <c r="U297" s="223"/>
      <c r="V297" s="223"/>
      <c r="W297" s="223"/>
      <c r="X297" s="223"/>
      <c r="Y297" s="223"/>
      <c r="Z297" s="213"/>
      <c r="AA297" s="213"/>
      <c r="AB297" s="213"/>
      <c r="AC297" s="213"/>
      <c r="AD297" s="213"/>
      <c r="AE297" s="213"/>
      <c r="AF297" s="213"/>
      <c r="AG297" s="213" t="s">
        <v>235</v>
      </c>
      <c r="AH297" s="213">
        <v>0</v>
      </c>
      <c r="AI297" s="213"/>
      <c r="AJ297" s="213"/>
      <c r="AK297" s="213"/>
      <c r="AL297" s="213"/>
      <c r="AM297" s="213"/>
      <c r="AN297" s="213"/>
      <c r="AO297" s="213"/>
      <c r="AP297" s="213"/>
      <c r="AQ297" s="213"/>
      <c r="AR297" s="213"/>
      <c r="AS297" s="213"/>
      <c r="AT297" s="213"/>
      <c r="AU297" s="213"/>
      <c r="AV297" s="213"/>
      <c r="AW297" s="213"/>
      <c r="AX297" s="213"/>
      <c r="AY297" s="213"/>
      <c r="AZ297" s="213"/>
      <c r="BA297" s="213"/>
      <c r="BB297" s="213"/>
      <c r="BC297" s="213"/>
      <c r="BD297" s="213"/>
      <c r="BE297" s="213"/>
      <c r="BF297" s="213"/>
      <c r="BG297" s="213"/>
      <c r="BH297" s="213"/>
    </row>
    <row r="298" spans="1:60" outlineLevel="3" x14ac:dyDescent="0.2">
      <c r="A298" s="220"/>
      <c r="B298" s="221"/>
      <c r="C298" s="258" t="s">
        <v>592</v>
      </c>
      <c r="D298" s="252"/>
      <c r="E298" s="253">
        <v>3.625</v>
      </c>
      <c r="F298" s="223"/>
      <c r="G298" s="223"/>
      <c r="H298" s="223"/>
      <c r="I298" s="223"/>
      <c r="J298" s="223"/>
      <c r="K298" s="223"/>
      <c r="L298" s="223"/>
      <c r="M298" s="223"/>
      <c r="N298" s="222"/>
      <c r="O298" s="222"/>
      <c r="P298" s="222"/>
      <c r="Q298" s="222"/>
      <c r="R298" s="223"/>
      <c r="S298" s="223"/>
      <c r="T298" s="223"/>
      <c r="U298" s="223"/>
      <c r="V298" s="223"/>
      <c r="W298" s="223"/>
      <c r="X298" s="223"/>
      <c r="Y298" s="223"/>
      <c r="Z298" s="213"/>
      <c r="AA298" s="213"/>
      <c r="AB298" s="213"/>
      <c r="AC298" s="213"/>
      <c r="AD298" s="213"/>
      <c r="AE298" s="213"/>
      <c r="AF298" s="213"/>
      <c r="AG298" s="213" t="s">
        <v>235</v>
      </c>
      <c r="AH298" s="213">
        <v>0</v>
      </c>
      <c r="AI298" s="213"/>
      <c r="AJ298" s="213"/>
      <c r="AK298" s="213"/>
      <c r="AL298" s="213"/>
      <c r="AM298" s="213"/>
      <c r="AN298" s="213"/>
      <c r="AO298" s="213"/>
      <c r="AP298" s="213"/>
      <c r="AQ298" s="213"/>
      <c r="AR298" s="213"/>
      <c r="AS298" s="213"/>
      <c r="AT298" s="213"/>
      <c r="AU298" s="213"/>
      <c r="AV298" s="213"/>
      <c r="AW298" s="213"/>
      <c r="AX298" s="213"/>
      <c r="AY298" s="213"/>
      <c r="AZ298" s="213"/>
      <c r="BA298" s="213"/>
      <c r="BB298" s="213"/>
      <c r="BC298" s="213"/>
      <c r="BD298" s="213"/>
      <c r="BE298" s="213"/>
      <c r="BF298" s="213"/>
      <c r="BG298" s="213"/>
      <c r="BH298" s="213"/>
    </row>
    <row r="299" spans="1:60" outlineLevel="3" x14ac:dyDescent="0.2">
      <c r="A299" s="220"/>
      <c r="B299" s="221"/>
      <c r="C299" s="258" t="s">
        <v>593</v>
      </c>
      <c r="D299" s="252"/>
      <c r="E299" s="253">
        <v>39.1</v>
      </c>
      <c r="F299" s="223"/>
      <c r="G299" s="223"/>
      <c r="H299" s="223"/>
      <c r="I299" s="223"/>
      <c r="J299" s="223"/>
      <c r="K299" s="223"/>
      <c r="L299" s="223"/>
      <c r="M299" s="223"/>
      <c r="N299" s="222"/>
      <c r="O299" s="222"/>
      <c r="P299" s="222"/>
      <c r="Q299" s="222"/>
      <c r="R299" s="223"/>
      <c r="S299" s="223"/>
      <c r="T299" s="223"/>
      <c r="U299" s="223"/>
      <c r="V299" s="223"/>
      <c r="W299" s="223"/>
      <c r="X299" s="223"/>
      <c r="Y299" s="223"/>
      <c r="Z299" s="213"/>
      <c r="AA299" s="213"/>
      <c r="AB299" s="213"/>
      <c r="AC299" s="213"/>
      <c r="AD299" s="213"/>
      <c r="AE299" s="213"/>
      <c r="AF299" s="213"/>
      <c r="AG299" s="213" t="s">
        <v>235</v>
      </c>
      <c r="AH299" s="213">
        <v>0</v>
      </c>
      <c r="AI299" s="213"/>
      <c r="AJ299" s="213"/>
      <c r="AK299" s="213"/>
      <c r="AL299" s="213"/>
      <c r="AM299" s="213"/>
      <c r="AN299" s="213"/>
      <c r="AO299" s="213"/>
      <c r="AP299" s="213"/>
      <c r="AQ299" s="213"/>
      <c r="AR299" s="213"/>
      <c r="AS299" s="213"/>
      <c r="AT299" s="213"/>
      <c r="AU299" s="213"/>
      <c r="AV299" s="213"/>
      <c r="AW299" s="213"/>
      <c r="AX299" s="213"/>
      <c r="AY299" s="213"/>
      <c r="AZ299" s="213"/>
      <c r="BA299" s="213"/>
      <c r="BB299" s="213"/>
      <c r="BC299" s="213"/>
      <c r="BD299" s="213"/>
      <c r="BE299" s="213"/>
      <c r="BF299" s="213"/>
      <c r="BG299" s="213"/>
      <c r="BH299" s="213"/>
    </row>
    <row r="300" spans="1:60" x14ac:dyDescent="0.2">
      <c r="A300" s="225" t="s">
        <v>204</v>
      </c>
      <c r="B300" s="226" t="s">
        <v>166</v>
      </c>
      <c r="C300" s="246" t="s">
        <v>167</v>
      </c>
      <c r="D300" s="227"/>
      <c r="E300" s="228"/>
      <c r="F300" s="229"/>
      <c r="G300" s="229">
        <f>SUMIF(AG301:AG353,"&lt;&gt;NOR",G301:G353)</f>
        <v>0</v>
      </c>
      <c r="H300" s="229"/>
      <c r="I300" s="229">
        <f>SUM(I301:I353)</f>
        <v>0</v>
      </c>
      <c r="J300" s="229"/>
      <c r="K300" s="229">
        <f>SUM(K301:K353)</f>
        <v>0</v>
      </c>
      <c r="L300" s="229"/>
      <c r="M300" s="229">
        <f>SUM(M301:M353)</f>
        <v>0</v>
      </c>
      <c r="N300" s="228"/>
      <c r="O300" s="228">
        <f>SUM(O301:O353)</f>
        <v>1.1800000000000002</v>
      </c>
      <c r="P300" s="228"/>
      <c r="Q300" s="228">
        <f>SUM(Q301:Q353)</f>
        <v>0</v>
      </c>
      <c r="R300" s="229"/>
      <c r="S300" s="229"/>
      <c r="T300" s="230"/>
      <c r="U300" s="224"/>
      <c r="V300" s="224">
        <f>SUM(V301:V353)</f>
        <v>65.06</v>
      </c>
      <c r="W300" s="224"/>
      <c r="X300" s="224"/>
      <c r="Y300" s="224"/>
      <c r="AG300" t="s">
        <v>205</v>
      </c>
    </row>
    <row r="301" spans="1:60" outlineLevel="1" x14ac:dyDescent="0.2">
      <c r="A301" s="239">
        <v>98</v>
      </c>
      <c r="B301" s="240" t="s">
        <v>594</v>
      </c>
      <c r="C301" s="247" t="s">
        <v>595</v>
      </c>
      <c r="D301" s="241" t="s">
        <v>596</v>
      </c>
      <c r="E301" s="242">
        <v>8</v>
      </c>
      <c r="F301" s="243"/>
      <c r="G301" s="244">
        <f>ROUND(E301*F301,2)</f>
        <v>0</v>
      </c>
      <c r="H301" s="243"/>
      <c r="I301" s="244">
        <f>ROUND(E301*H301,2)</f>
        <v>0</v>
      </c>
      <c r="J301" s="243"/>
      <c r="K301" s="244">
        <f>ROUND(E301*J301,2)</f>
        <v>0</v>
      </c>
      <c r="L301" s="244">
        <v>21</v>
      </c>
      <c r="M301" s="244">
        <f>G301*(1+L301/100)</f>
        <v>0</v>
      </c>
      <c r="N301" s="242">
        <v>1E-3</v>
      </c>
      <c r="O301" s="242">
        <f>ROUND(E301*N301,2)</f>
        <v>0.01</v>
      </c>
      <c r="P301" s="242">
        <v>0</v>
      </c>
      <c r="Q301" s="242">
        <f>ROUND(E301*P301,2)</f>
        <v>0</v>
      </c>
      <c r="R301" s="244"/>
      <c r="S301" s="244" t="s">
        <v>422</v>
      </c>
      <c r="T301" s="245" t="s">
        <v>423</v>
      </c>
      <c r="U301" s="223">
        <v>0</v>
      </c>
      <c r="V301" s="223">
        <f>ROUND(E301*U301,2)</f>
        <v>0</v>
      </c>
      <c r="W301" s="223"/>
      <c r="X301" s="223" t="s">
        <v>230</v>
      </c>
      <c r="Y301" s="223" t="s">
        <v>211</v>
      </c>
      <c r="Z301" s="213"/>
      <c r="AA301" s="213"/>
      <c r="AB301" s="213"/>
      <c r="AC301" s="213"/>
      <c r="AD301" s="213"/>
      <c r="AE301" s="213"/>
      <c r="AF301" s="213"/>
      <c r="AG301" s="213" t="s">
        <v>231</v>
      </c>
      <c r="AH301" s="213"/>
      <c r="AI301" s="213"/>
      <c r="AJ301" s="213"/>
      <c r="AK301" s="213"/>
      <c r="AL301" s="213"/>
      <c r="AM301" s="213"/>
      <c r="AN301" s="213"/>
      <c r="AO301" s="213"/>
      <c r="AP301" s="213"/>
      <c r="AQ301" s="213"/>
      <c r="AR301" s="213"/>
      <c r="AS301" s="213"/>
      <c r="AT301" s="213"/>
      <c r="AU301" s="213"/>
      <c r="AV301" s="213"/>
      <c r="AW301" s="213"/>
      <c r="AX301" s="213"/>
      <c r="AY301" s="213"/>
      <c r="AZ301" s="213"/>
      <c r="BA301" s="213"/>
      <c r="BB301" s="213"/>
      <c r="BC301" s="213"/>
      <c r="BD301" s="213"/>
      <c r="BE301" s="213"/>
      <c r="BF301" s="213"/>
      <c r="BG301" s="213"/>
      <c r="BH301" s="213"/>
    </row>
    <row r="302" spans="1:60" outlineLevel="1" x14ac:dyDescent="0.2">
      <c r="A302" s="239">
        <v>99</v>
      </c>
      <c r="B302" s="240" t="s">
        <v>597</v>
      </c>
      <c r="C302" s="247" t="s">
        <v>598</v>
      </c>
      <c r="D302" s="241" t="s">
        <v>0</v>
      </c>
      <c r="E302" s="242">
        <v>10</v>
      </c>
      <c r="F302" s="243"/>
      <c r="G302" s="244">
        <f>ROUND(E302*F302,2)</f>
        <v>0</v>
      </c>
      <c r="H302" s="243"/>
      <c r="I302" s="244">
        <f>ROUND(E302*H302,2)</f>
        <v>0</v>
      </c>
      <c r="J302" s="243"/>
      <c r="K302" s="244">
        <f>ROUND(E302*J302,2)</f>
        <v>0</v>
      </c>
      <c r="L302" s="244">
        <v>21</v>
      </c>
      <c r="M302" s="244">
        <f>G302*(1+L302/100)</f>
        <v>0</v>
      </c>
      <c r="N302" s="242">
        <v>0</v>
      </c>
      <c r="O302" s="242">
        <f>ROUND(E302*N302,2)</f>
        <v>0</v>
      </c>
      <c r="P302" s="242">
        <v>0</v>
      </c>
      <c r="Q302" s="242">
        <f>ROUND(E302*P302,2)</f>
        <v>0</v>
      </c>
      <c r="R302" s="244"/>
      <c r="S302" s="244" t="s">
        <v>422</v>
      </c>
      <c r="T302" s="245" t="s">
        <v>423</v>
      </c>
      <c r="U302" s="223">
        <v>0</v>
      </c>
      <c r="V302" s="223">
        <f>ROUND(E302*U302,2)</f>
        <v>0</v>
      </c>
      <c r="W302" s="223"/>
      <c r="X302" s="223" t="s">
        <v>230</v>
      </c>
      <c r="Y302" s="223" t="s">
        <v>211</v>
      </c>
      <c r="Z302" s="213"/>
      <c r="AA302" s="213"/>
      <c r="AB302" s="213"/>
      <c r="AC302" s="213"/>
      <c r="AD302" s="213"/>
      <c r="AE302" s="213"/>
      <c r="AF302" s="213"/>
      <c r="AG302" s="213" t="s">
        <v>231</v>
      </c>
      <c r="AH302" s="213"/>
      <c r="AI302" s="213"/>
      <c r="AJ302" s="213"/>
      <c r="AK302" s="213"/>
      <c r="AL302" s="213"/>
      <c r="AM302" s="213"/>
      <c r="AN302" s="213"/>
      <c r="AO302" s="213"/>
      <c r="AP302" s="213"/>
      <c r="AQ302" s="213"/>
      <c r="AR302" s="213"/>
      <c r="AS302" s="213"/>
      <c r="AT302" s="213"/>
      <c r="AU302" s="213"/>
      <c r="AV302" s="213"/>
      <c r="AW302" s="213"/>
      <c r="AX302" s="213"/>
      <c r="AY302" s="213"/>
      <c r="AZ302" s="213"/>
      <c r="BA302" s="213"/>
      <c r="BB302" s="213"/>
      <c r="BC302" s="213"/>
      <c r="BD302" s="213"/>
      <c r="BE302" s="213"/>
      <c r="BF302" s="213"/>
      <c r="BG302" s="213"/>
      <c r="BH302" s="213"/>
    </row>
    <row r="303" spans="1:60" ht="22.5" outlineLevel="1" x14ac:dyDescent="0.2">
      <c r="A303" s="232">
        <v>100</v>
      </c>
      <c r="B303" s="233" t="s">
        <v>599</v>
      </c>
      <c r="C303" s="248" t="s">
        <v>600</v>
      </c>
      <c r="D303" s="234" t="s">
        <v>438</v>
      </c>
      <c r="E303" s="235">
        <v>10</v>
      </c>
      <c r="F303" s="236"/>
      <c r="G303" s="237">
        <f>ROUND(E303*F303,2)</f>
        <v>0</v>
      </c>
      <c r="H303" s="236"/>
      <c r="I303" s="237">
        <f>ROUND(E303*H303,2)</f>
        <v>0</v>
      </c>
      <c r="J303" s="236"/>
      <c r="K303" s="237">
        <f>ROUND(E303*J303,2)</f>
        <v>0</v>
      </c>
      <c r="L303" s="237">
        <v>21</v>
      </c>
      <c r="M303" s="237">
        <f>G303*(1+L303/100)</f>
        <v>0</v>
      </c>
      <c r="N303" s="235">
        <v>0</v>
      </c>
      <c r="O303" s="235">
        <f>ROUND(E303*N303,2)</f>
        <v>0</v>
      </c>
      <c r="P303" s="235">
        <v>0</v>
      </c>
      <c r="Q303" s="235">
        <f>ROUND(E303*P303,2)</f>
        <v>0</v>
      </c>
      <c r="R303" s="237"/>
      <c r="S303" s="237" t="s">
        <v>422</v>
      </c>
      <c r="T303" s="238" t="s">
        <v>423</v>
      </c>
      <c r="U303" s="223">
        <v>0</v>
      </c>
      <c r="V303" s="223">
        <f>ROUND(E303*U303,2)</f>
        <v>0</v>
      </c>
      <c r="W303" s="223"/>
      <c r="X303" s="223" t="s">
        <v>230</v>
      </c>
      <c r="Y303" s="223" t="s">
        <v>211</v>
      </c>
      <c r="Z303" s="213"/>
      <c r="AA303" s="213"/>
      <c r="AB303" s="213"/>
      <c r="AC303" s="213"/>
      <c r="AD303" s="213"/>
      <c r="AE303" s="213"/>
      <c r="AF303" s="213"/>
      <c r="AG303" s="213" t="s">
        <v>231</v>
      </c>
      <c r="AH303" s="213"/>
      <c r="AI303" s="213"/>
      <c r="AJ303" s="213"/>
      <c r="AK303" s="213"/>
      <c r="AL303" s="213"/>
      <c r="AM303" s="213"/>
      <c r="AN303" s="213"/>
      <c r="AO303" s="213"/>
      <c r="AP303" s="213"/>
      <c r="AQ303" s="213"/>
      <c r="AR303" s="213"/>
      <c r="AS303" s="213"/>
      <c r="AT303" s="213"/>
      <c r="AU303" s="213"/>
      <c r="AV303" s="213"/>
      <c r="AW303" s="213"/>
      <c r="AX303" s="213"/>
      <c r="AY303" s="213"/>
      <c r="AZ303" s="213"/>
      <c r="BA303" s="213"/>
      <c r="BB303" s="213"/>
      <c r="BC303" s="213"/>
      <c r="BD303" s="213"/>
      <c r="BE303" s="213"/>
      <c r="BF303" s="213"/>
      <c r="BG303" s="213"/>
      <c r="BH303" s="213"/>
    </row>
    <row r="304" spans="1:60" outlineLevel="2" x14ac:dyDescent="0.2">
      <c r="A304" s="220"/>
      <c r="B304" s="221"/>
      <c r="C304" s="258" t="s">
        <v>601</v>
      </c>
      <c r="D304" s="252"/>
      <c r="E304" s="253">
        <v>10</v>
      </c>
      <c r="F304" s="223"/>
      <c r="G304" s="223"/>
      <c r="H304" s="223"/>
      <c r="I304" s="223"/>
      <c r="J304" s="223"/>
      <c r="K304" s="223"/>
      <c r="L304" s="223"/>
      <c r="M304" s="223"/>
      <c r="N304" s="222"/>
      <c r="O304" s="222"/>
      <c r="P304" s="222"/>
      <c r="Q304" s="222"/>
      <c r="R304" s="223"/>
      <c r="S304" s="223"/>
      <c r="T304" s="223"/>
      <c r="U304" s="223"/>
      <c r="V304" s="223"/>
      <c r="W304" s="223"/>
      <c r="X304" s="223"/>
      <c r="Y304" s="223"/>
      <c r="Z304" s="213"/>
      <c r="AA304" s="213"/>
      <c r="AB304" s="213"/>
      <c r="AC304" s="213"/>
      <c r="AD304" s="213"/>
      <c r="AE304" s="213"/>
      <c r="AF304" s="213"/>
      <c r="AG304" s="213" t="s">
        <v>235</v>
      </c>
      <c r="AH304" s="213">
        <v>0</v>
      </c>
      <c r="AI304" s="213"/>
      <c r="AJ304" s="213"/>
      <c r="AK304" s="213"/>
      <c r="AL304" s="213"/>
      <c r="AM304" s="213"/>
      <c r="AN304" s="213"/>
      <c r="AO304" s="213"/>
      <c r="AP304" s="213"/>
      <c r="AQ304" s="213"/>
      <c r="AR304" s="213"/>
      <c r="AS304" s="213"/>
      <c r="AT304" s="213"/>
      <c r="AU304" s="213"/>
      <c r="AV304" s="213"/>
      <c r="AW304" s="213"/>
      <c r="AX304" s="213"/>
      <c r="AY304" s="213"/>
      <c r="AZ304" s="213"/>
      <c r="BA304" s="213"/>
      <c r="BB304" s="213"/>
      <c r="BC304" s="213"/>
      <c r="BD304" s="213"/>
      <c r="BE304" s="213"/>
      <c r="BF304" s="213"/>
      <c r="BG304" s="213"/>
      <c r="BH304" s="213"/>
    </row>
    <row r="305" spans="1:60" outlineLevel="1" x14ac:dyDescent="0.2">
      <c r="A305" s="239">
        <v>101</v>
      </c>
      <c r="B305" s="240" t="s">
        <v>602</v>
      </c>
      <c r="C305" s="247" t="s">
        <v>603</v>
      </c>
      <c r="D305" s="241" t="s">
        <v>604</v>
      </c>
      <c r="E305" s="242">
        <v>1</v>
      </c>
      <c r="F305" s="243"/>
      <c r="G305" s="244">
        <f>ROUND(E305*F305,2)</f>
        <v>0</v>
      </c>
      <c r="H305" s="243"/>
      <c r="I305" s="244">
        <f>ROUND(E305*H305,2)</f>
        <v>0</v>
      </c>
      <c r="J305" s="243"/>
      <c r="K305" s="244">
        <f>ROUND(E305*J305,2)</f>
        <v>0</v>
      </c>
      <c r="L305" s="244">
        <v>21</v>
      </c>
      <c r="M305" s="244">
        <f>G305*(1+L305/100)</f>
        <v>0</v>
      </c>
      <c r="N305" s="242">
        <v>0</v>
      </c>
      <c r="O305" s="242">
        <f>ROUND(E305*N305,2)</f>
        <v>0</v>
      </c>
      <c r="P305" s="242">
        <v>0</v>
      </c>
      <c r="Q305" s="242">
        <f>ROUND(E305*P305,2)</f>
        <v>0</v>
      </c>
      <c r="R305" s="244"/>
      <c r="S305" s="244" t="s">
        <v>422</v>
      </c>
      <c r="T305" s="245" t="s">
        <v>423</v>
      </c>
      <c r="U305" s="223">
        <v>0</v>
      </c>
      <c r="V305" s="223">
        <f>ROUND(E305*U305,2)</f>
        <v>0</v>
      </c>
      <c r="W305" s="223"/>
      <c r="X305" s="223" t="s">
        <v>230</v>
      </c>
      <c r="Y305" s="223" t="s">
        <v>211</v>
      </c>
      <c r="Z305" s="213"/>
      <c r="AA305" s="213"/>
      <c r="AB305" s="213"/>
      <c r="AC305" s="213"/>
      <c r="AD305" s="213"/>
      <c r="AE305" s="213"/>
      <c r="AF305" s="213"/>
      <c r="AG305" s="213" t="s">
        <v>231</v>
      </c>
      <c r="AH305" s="213"/>
      <c r="AI305" s="213"/>
      <c r="AJ305" s="213"/>
      <c r="AK305" s="213"/>
      <c r="AL305" s="213"/>
      <c r="AM305" s="213"/>
      <c r="AN305" s="213"/>
      <c r="AO305" s="213"/>
      <c r="AP305" s="213"/>
      <c r="AQ305" s="213"/>
      <c r="AR305" s="213"/>
      <c r="AS305" s="213"/>
      <c r="AT305" s="213"/>
      <c r="AU305" s="213"/>
      <c r="AV305" s="213"/>
      <c r="AW305" s="213"/>
      <c r="AX305" s="213"/>
      <c r="AY305" s="213"/>
      <c r="AZ305" s="213"/>
      <c r="BA305" s="213"/>
      <c r="BB305" s="213"/>
      <c r="BC305" s="213"/>
      <c r="BD305" s="213"/>
      <c r="BE305" s="213"/>
      <c r="BF305" s="213"/>
      <c r="BG305" s="213"/>
      <c r="BH305" s="213"/>
    </row>
    <row r="306" spans="1:60" ht="22.5" outlineLevel="1" x14ac:dyDescent="0.2">
      <c r="A306" s="232">
        <v>102</v>
      </c>
      <c r="B306" s="233" t="s">
        <v>605</v>
      </c>
      <c r="C306" s="248" t="s">
        <v>606</v>
      </c>
      <c r="D306" s="234" t="s">
        <v>308</v>
      </c>
      <c r="E306" s="235">
        <v>23</v>
      </c>
      <c r="F306" s="236"/>
      <c r="G306" s="237">
        <f>ROUND(E306*F306,2)</f>
        <v>0</v>
      </c>
      <c r="H306" s="236"/>
      <c r="I306" s="237">
        <f>ROUND(E306*H306,2)</f>
        <v>0</v>
      </c>
      <c r="J306" s="236"/>
      <c r="K306" s="237">
        <f>ROUND(E306*J306,2)</f>
        <v>0</v>
      </c>
      <c r="L306" s="237">
        <v>21</v>
      </c>
      <c r="M306" s="237">
        <f>G306*(1+L306/100)</f>
        <v>0</v>
      </c>
      <c r="N306" s="235">
        <v>4.0000000000000003E-5</v>
      </c>
      <c r="O306" s="235">
        <f>ROUND(E306*N306,2)</f>
        <v>0</v>
      </c>
      <c r="P306" s="235">
        <v>0</v>
      </c>
      <c r="Q306" s="235">
        <f>ROUND(E306*P306,2)</f>
        <v>0</v>
      </c>
      <c r="R306" s="237" t="s">
        <v>166</v>
      </c>
      <c r="S306" s="237" t="s">
        <v>209</v>
      </c>
      <c r="T306" s="238" t="s">
        <v>209</v>
      </c>
      <c r="U306" s="223">
        <v>0.39017000000000002</v>
      </c>
      <c r="V306" s="223">
        <f>ROUND(E306*U306,2)</f>
        <v>8.9700000000000006</v>
      </c>
      <c r="W306" s="223"/>
      <c r="X306" s="223" t="s">
        <v>230</v>
      </c>
      <c r="Y306" s="223" t="s">
        <v>211</v>
      </c>
      <c r="Z306" s="213"/>
      <c r="AA306" s="213"/>
      <c r="AB306" s="213"/>
      <c r="AC306" s="213"/>
      <c r="AD306" s="213"/>
      <c r="AE306" s="213"/>
      <c r="AF306" s="213"/>
      <c r="AG306" s="213" t="s">
        <v>231</v>
      </c>
      <c r="AH306" s="213"/>
      <c r="AI306" s="213"/>
      <c r="AJ306" s="213"/>
      <c r="AK306" s="213"/>
      <c r="AL306" s="213"/>
      <c r="AM306" s="213"/>
      <c r="AN306" s="213"/>
      <c r="AO306" s="213"/>
      <c r="AP306" s="213"/>
      <c r="AQ306" s="213"/>
      <c r="AR306" s="213"/>
      <c r="AS306" s="213"/>
      <c r="AT306" s="213"/>
      <c r="AU306" s="213"/>
      <c r="AV306" s="213"/>
      <c r="AW306" s="213"/>
      <c r="AX306" s="213"/>
      <c r="AY306" s="213"/>
      <c r="AZ306" s="213"/>
      <c r="BA306" s="213"/>
      <c r="BB306" s="213"/>
      <c r="BC306" s="213"/>
      <c r="BD306" s="213"/>
      <c r="BE306" s="213"/>
      <c r="BF306" s="213"/>
      <c r="BG306" s="213"/>
      <c r="BH306" s="213"/>
    </row>
    <row r="307" spans="1:60" outlineLevel="2" x14ac:dyDescent="0.2">
      <c r="A307" s="220"/>
      <c r="B307" s="221"/>
      <c r="C307" s="258" t="s">
        <v>607</v>
      </c>
      <c r="D307" s="252"/>
      <c r="E307" s="253">
        <v>23</v>
      </c>
      <c r="F307" s="223"/>
      <c r="G307" s="223"/>
      <c r="H307" s="223"/>
      <c r="I307" s="223"/>
      <c r="J307" s="223"/>
      <c r="K307" s="223"/>
      <c r="L307" s="223"/>
      <c r="M307" s="223"/>
      <c r="N307" s="222"/>
      <c r="O307" s="222"/>
      <c r="P307" s="222"/>
      <c r="Q307" s="222"/>
      <c r="R307" s="223"/>
      <c r="S307" s="223"/>
      <c r="T307" s="223"/>
      <c r="U307" s="223"/>
      <c r="V307" s="223"/>
      <c r="W307" s="223"/>
      <c r="X307" s="223"/>
      <c r="Y307" s="223"/>
      <c r="Z307" s="213"/>
      <c r="AA307" s="213"/>
      <c r="AB307" s="213"/>
      <c r="AC307" s="213"/>
      <c r="AD307" s="213"/>
      <c r="AE307" s="213"/>
      <c r="AF307" s="213"/>
      <c r="AG307" s="213" t="s">
        <v>235</v>
      </c>
      <c r="AH307" s="213">
        <v>0</v>
      </c>
      <c r="AI307" s="213"/>
      <c r="AJ307" s="213"/>
      <c r="AK307" s="213"/>
      <c r="AL307" s="213"/>
      <c r="AM307" s="213"/>
      <c r="AN307" s="213"/>
      <c r="AO307" s="213"/>
      <c r="AP307" s="213"/>
      <c r="AQ307" s="213"/>
      <c r="AR307" s="213"/>
      <c r="AS307" s="213"/>
      <c r="AT307" s="213"/>
      <c r="AU307" s="213"/>
      <c r="AV307" s="213"/>
      <c r="AW307" s="213"/>
      <c r="AX307" s="213"/>
      <c r="AY307" s="213"/>
      <c r="AZ307" s="213"/>
      <c r="BA307" s="213"/>
      <c r="BB307" s="213"/>
      <c r="BC307" s="213"/>
      <c r="BD307" s="213"/>
      <c r="BE307" s="213"/>
      <c r="BF307" s="213"/>
      <c r="BG307" s="213"/>
      <c r="BH307" s="213"/>
    </row>
    <row r="308" spans="1:60" ht="22.5" outlineLevel="1" x14ac:dyDescent="0.2">
      <c r="A308" s="239">
        <v>103</v>
      </c>
      <c r="B308" s="240" t="s">
        <v>608</v>
      </c>
      <c r="C308" s="247" t="s">
        <v>609</v>
      </c>
      <c r="D308" s="241" t="s">
        <v>308</v>
      </c>
      <c r="E308" s="242">
        <v>2</v>
      </c>
      <c r="F308" s="243"/>
      <c r="G308" s="244">
        <f>ROUND(E308*F308,2)</f>
        <v>0</v>
      </c>
      <c r="H308" s="243"/>
      <c r="I308" s="244">
        <f>ROUND(E308*H308,2)</f>
        <v>0</v>
      </c>
      <c r="J308" s="243"/>
      <c r="K308" s="244">
        <f>ROUND(E308*J308,2)</f>
        <v>0</v>
      </c>
      <c r="L308" s="244">
        <v>21</v>
      </c>
      <c r="M308" s="244">
        <f>G308*(1+L308/100)</f>
        <v>0</v>
      </c>
      <c r="N308" s="242">
        <v>4.0000000000000003E-5</v>
      </c>
      <c r="O308" s="242">
        <f>ROUND(E308*N308,2)</f>
        <v>0</v>
      </c>
      <c r="P308" s="242">
        <v>0</v>
      </c>
      <c r="Q308" s="242">
        <f>ROUND(E308*P308,2)</f>
        <v>0</v>
      </c>
      <c r="R308" s="244" t="s">
        <v>166</v>
      </c>
      <c r="S308" s="244" t="s">
        <v>209</v>
      </c>
      <c r="T308" s="245" t="s">
        <v>209</v>
      </c>
      <c r="U308" s="223">
        <v>9.5000000000000001E-2</v>
      </c>
      <c r="V308" s="223">
        <f>ROUND(E308*U308,2)</f>
        <v>0.19</v>
      </c>
      <c r="W308" s="223"/>
      <c r="X308" s="223" t="s">
        <v>230</v>
      </c>
      <c r="Y308" s="223" t="s">
        <v>211</v>
      </c>
      <c r="Z308" s="213"/>
      <c r="AA308" s="213"/>
      <c r="AB308" s="213"/>
      <c r="AC308" s="213"/>
      <c r="AD308" s="213"/>
      <c r="AE308" s="213"/>
      <c r="AF308" s="213"/>
      <c r="AG308" s="213" t="s">
        <v>231</v>
      </c>
      <c r="AH308" s="213"/>
      <c r="AI308" s="213"/>
      <c r="AJ308" s="213"/>
      <c r="AK308" s="213"/>
      <c r="AL308" s="213"/>
      <c r="AM308" s="213"/>
      <c r="AN308" s="213"/>
      <c r="AO308" s="213"/>
      <c r="AP308" s="213"/>
      <c r="AQ308" s="213"/>
      <c r="AR308" s="213"/>
      <c r="AS308" s="213"/>
      <c r="AT308" s="213"/>
      <c r="AU308" s="213"/>
      <c r="AV308" s="213"/>
      <c r="AW308" s="213"/>
      <c r="AX308" s="213"/>
      <c r="AY308" s="213"/>
      <c r="AZ308" s="213"/>
      <c r="BA308" s="213"/>
      <c r="BB308" s="213"/>
      <c r="BC308" s="213"/>
      <c r="BD308" s="213"/>
      <c r="BE308" s="213"/>
      <c r="BF308" s="213"/>
      <c r="BG308" s="213"/>
      <c r="BH308" s="213"/>
    </row>
    <row r="309" spans="1:60" ht="22.5" outlineLevel="1" x14ac:dyDescent="0.2">
      <c r="A309" s="232">
        <v>104</v>
      </c>
      <c r="B309" s="233" t="s">
        <v>610</v>
      </c>
      <c r="C309" s="248" t="s">
        <v>611</v>
      </c>
      <c r="D309" s="234" t="s">
        <v>308</v>
      </c>
      <c r="E309" s="235">
        <v>2</v>
      </c>
      <c r="F309" s="236"/>
      <c r="G309" s="237">
        <f>ROUND(E309*F309,2)</f>
        <v>0</v>
      </c>
      <c r="H309" s="236"/>
      <c r="I309" s="237">
        <f>ROUND(E309*H309,2)</f>
        <v>0</v>
      </c>
      <c r="J309" s="236"/>
      <c r="K309" s="237">
        <f>ROUND(E309*J309,2)</f>
        <v>0</v>
      </c>
      <c r="L309" s="237">
        <v>21</v>
      </c>
      <c r="M309" s="237">
        <f>G309*(1+L309/100)</f>
        <v>0</v>
      </c>
      <c r="N309" s="235">
        <v>0</v>
      </c>
      <c r="O309" s="235">
        <f>ROUND(E309*N309,2)</f>
        <v>0</v>
      </c>
      <c r="P309" s="235">
        <v>0</v>
      </c>
      <c r="Q309" s="235">
        <f>ROUND(E309*P309,2)</f>
        <v>0</v>
      </c>
      <c r="R309" s="237" t="s">
        <v>166</v>
      </c>
      <c r="S309" s="237" t="s">
        <v>209</v>
      </c>
      <c r="T309" s="238" t="s">
        <v>209</v>
      </c>
      <c r="U309" s="223">
        <v>0.67500000000000004</v>
      </c>
      <c r="V309" s="223">
        <f>ROUND(E309*U309,2)</f>
        <v>1.35</v>
      </c>
      <c r="W309" s="223"/>
      <c r="X309" s="223" t="s">
        <v>230</v>
      </c>
      <c r="Y309" s="223" t="s">
        <v>211</v>
      </c>
      <c r="Z309" s="213"/>
      <c r="AA309" s="213"/>
      <c r="AB309" s="213"/>
      <c r="AC309" s="213"/>
      <c r="AD309" s="213"/>
      <c r="AE309" s="213"/>
      <c r="AF309" s="213"/>
      <c r="AG309" s="213" t="s">
        <v>231</v>
      </c>
      <c r="AH309" s="213"/>
      <c r="AI309" s="213"/>
      <c r="AJ309" s="213"/>
      <c r="AK309" s="213"/>
      <c r="AL309" s="213"/>
      <c r="AM309" s="213"/>
      <c r="AN309" s="213"/>
      <c r="AO309" s="213"/>
      <c r="AP309" s="213"/>
      <c r="AQ309" s="213"/>
      <c r="AR309" s="213"/>
      <c r="AS309" s="213"/>
      <c r="AT309" s="213"/>
      <c r="AU309" s="213"/>
      <c r="AV309" s="213"/>
      <c r="AW309" s="213"/>
      <c r="AX309" s="213"/>
      <c r="AY309" s="213"/>
      <c r="AZ309" s="213"/>
      <c r="BA309" s="213"/>
      <c r="BB309" s="213"/>
      <c r="BC309" s="213"/>
      <c r="BD309" s="213"/>
      <c r="BE309" s="213"/>
      <c r="BF309" s="213"/>
      <c r="BG309" s="213"/>
      <c r="BH309" s="213"/>
    </row>
    <row r="310" spans="1:60" outlineLevel="2" x14ac:dyDescent="0.2">
      <c r="A310" s="220"/>
      <c r="B310" s="221"/>
      <c r="C310" s="258" t="s">
        <v>612</v>
      </c>
      <c r="D310" s="252"/>
      <c r="E310" s="253">
        <v>2</v>
      </c>
      <c r="F310" s="223"/>
      <c r="G310" s="223"/>
      <c r="H310" s="223"/>
      <c r="I310" s="223"/>
      <c r="J310" s="223"/>
      <c r="K310" s="223"/>
      <c r="L310" s="223"/>
      <c r="M310" s="223"/>
      <c r="N310" s="222"/>
      <c r="O310" s="222"/>
      <c r="P310" s="222"/>
      <c r="Q310" s="222"/>
      <c r="R310" s="223"/>
      <c r="S310" s="223"/>
      <c r="T310" s="223"/>
      <c r="U310" s="223"/>
      <c r="V310" s="223"/>
      <c r="W310" s="223"/>
      <c r="X310" s="223"/>
      <c r="Y310" s="223"/>
      <c r="Z310" s="213"/>
      <c r="AA310" s="213"/>
      <c r="AB310" s="213"/>
      <c r="AC310" s="213"/>
      <c r="AD310" s="213"/>
      <c r="AE310" s="213"/>
      <c r="AF310" s="213"/>
      <c r="AG310" s="213" t="s">
        <v>235</v>
      </c>
      <c r="AH310" s="213">
        <v>0</v>
      </c>
      <c r="AI310" s="213"/>
      <c r="AJ310" s="213"/>
      <c r="AK310" s="213"/>
      <c r="AL310" s="213"/>
      <c r="AM310" s="213"/>
      <c r="AN310" s="213"/>
      <c r="AO310" s="213"/>
      <c r="AP310" s="213"/>
      <c r="AQ310" s="213"/>
      <c r="AR310" s="213"/>
      <c r="AS310" s="213"/>
      <c r="AT310" s="213"/>
      <c r="AU310" s="213"/>
      <c r="AV310" s="213"/>
      <c r="AW310" s="213"/>
      <c r="AX310" s="213"/>
      <c r="AY310" s="213"/>
      <c r="AZ310" s="213"/>
      <c r="BA310" s="213"/>
      <c r="BB310" s="213"/>
      <c r="BC310" s="213"/>
      <c r="BD310" s="213"/>
      <c r="BE310" s="213"/>
      <c r="BF310" s="213"/>
      <c r="BG310" s="213"/>
      <c r="BH310" s="213"/>
    </row>
    <row r="311" spans="1:60" ht="22.5" outlineLevel="1" x14ac:dyDescent="0.2">
      <c r="A311" s="239">
        <v>105</v>
      </c>
      <c r="B311" s="240" t="s">
        <v>613</v>
      </c>
      <c r="C311" s="247" t="s">
        <v>614</v>
      </c>
      <c r="D311" s="241" t="s">
        <v>308</v>
      </c>
      <c r="E311" s="242">
        <v>160</v>
      </c>
      <c r="F311" s="243"/>
      <c r="G311" s="244">
        <f>ROUND(E311*F311,2)</f>
        <v>0</v>
      </c>
      <c r="H311" s="243"/>
      <c r="I311" s="244">
        <f>ROUND(E311*H311,2)</f>
        <v>0</v>
      </c>
      <c r="J311" s="243"/>
      <c r="K311" s="244">
        <f>ROUND(E311*J311,2)</f>
        <v>0</v>
      </c>
      <c r="L311" s="244">
        <v>21</v>
      </c>
      <c r="M311" s="244">
        <f>G311*(1+L311/100)</f>
        <v>0</v>
      </c>
      <c r="N311" s="242">
        <v>0</v>
      </c>
      <c r="O311" s="242">
        <f>ROUND(E311*N311,2)</f>
        <v>0</v>
      </c>
      <c r="P311" s="242">
        <v>0</v>
      </c>
      <c r="Q311" s="242">
        <f>ROUND(E311*P311,2)</f>
        <v>0</v>
      </c>
      <c r="R311" s="244" t="s">
        <v>166</v>
      </c>
      <c r="S311" s="244" t="s">
        <v>209</v>
      </c>
      <c r="T311" s="245" t="s">
        <v>209</v>
      </c>
      <c r="U311" s="223">
        <v>5.0500000000000003E-2</v>
      </c>
      <c r="V311" s="223">
        <f>ROUND(E311*U311,2)</f>
        <v>8.08</v>
      </c>
      <c r="W311" s="223"/>
      <c r="X311" s="223" t="s">
        <v>230</v>
      </c>
      <c r="Y311" s="223" t="s">
        <v>211</v>
      </c>
      <c r="Z311" s="213"/>
      <c r="AA311" s="213"/>
      <c r="AB311" s="213"/>
      <c r="AC311" s="213"/>
      <c r="AD311" s="213"/>
      <c r="AE311" s="213"/>
      <c r="AF311" s="213"/>
      <c r="AG311" s="213" t="s">
        <v>231</v>
      </c>
      <c r="AH311" s="213"/>
      <c r="AI311" s="213"/>
      <c r="AJ311" s="213"/>
      <c r="AK311" s="213"/>
      <c r="AL311" s="213"/>
      <c r="AM311" s="213"/>
      <c r="AN311" s="213"/>
      <c r="AO311" s="213"/>
      <c r="AP311" s="213"/>
      <c r="AQ311" s="213"/>
      <c r="AR311" s="213"/>
      <c r="AS311" s="213"/>
      <c r="AT311" s="213"/>
      <c r="AU311" s="213"/>
      <c r="AV311" s="213"/>
      <c r="AW311" s="213"/>
      <c r="AX311" s="213"/>
      <c r="AY311" s="213"/>
      <c r="AZ311" s="213"/>
      <c r="BA311" s="213"/>
      <c r="BB311" s="213"/>
      <c r="BC311" s="213"/>
      <c r="BD311" s="213"/>
      <c r="BE311" s="213"/>
      <c r="BF311" s="213"/>
      <c r="BG311" s="213"/>
      <c r="BH311" s="213"/>
    </row>
    <row r="312" spans="1:60" ht="22.5" outlineLevel="1" x14ac:dyDescent="0.2">
      <c r="A312" s="239">
        <v>106</v>
      </c>
      <c r="B312" s="240" t="s">
        <v>615</v>
      </c>
      <c r="C312" s="247" t="s">
        <v>616</v>
      </c>
      <c r="D312" s="241" t="s">
        <v>308</v>
      </c>
      <c r="E312" s="242">
        <v>1</v>
      </c>
      <c r="F312" s="243"/>
      <c r="G312" s="244">
        <f>ROUND(E312*F312,2)</f>
        <v>0</v>
      </c>
      <c r="H312" s="243"/>
      <c r="I312" s="244">
        <f>ROUND(E312*H312,2)</f>
        <v>0</v>
      </c>
      <c r="J312" s="243"/>
      <c r="K312" s="244">
        <f>ROUND(E312*J312,2)</f>
        <v>0</v>
      </c>
      <c r="L312" s="244">
        <v>21</v>
      </c>
      <c r="M312" s="244">
        <f>G312*(1+L312/100)</f>
        <v>0</v>
      </c>
      <c r="N312" s="242">
        <v>1.1E-4</v>
      </c>
      <c r="O312" s="242">
        <f>ROUND(E312*N312,2)</f>
        <v>0</v>
      </c>
      <c r="P312" s="242">
        <v>0</v>
      </c>
      <c r="Q312" s="242">
        <f>ROUND(E312*P312,2)</f>
        <v>0</v>
      </c>
      <c r="R312" s="244" t="s">
        <v>166</v>
      </c>
      <c r="S312" s="244" t="s">
        <v>209</v>
      </c>
      <c r="T312" s="245" t="s">
        <v>209</v>
      </c>
      <c r="U312" s="223">
        <v>0.15620000000000001</v>
      </c>
      <c r="V312" s="223">
        <f>ROUND(E312*U312,2)</f>
        <v>0.16</v>
      </c>
      <c r="W312" s="223"/>
      <c r="X312" s="223" t="s">
        <v>230</v>
      </c>
      <c r="Y312" s="223" t="s">
        <v>211</v>
      </c>
      <c r="Z312" s="213"/>
      <c r="AA312" s="213"/>
      <c r="AB312" s="213"/>
      <c r="AC312" s="213"/>
      <c r="AD312" s="213"/>
      <c r="AE312" s="213"/>
      <c r="AF312" s="213"/>
      <c r="AG312" s="213" t="s">
        <v>231</v>
      </c>
      <c r="AH312" s="213"/>
      <c r="AI312" s="213"/>
      <c r="AJ312" s="213"/>
      <c r="AK312" s="213"/>
      <c r="AL312" s="213"/>
      <c r="AM312" s="213"/>
      <c r="AN312" s="213"/>
      <c r="AO312" s="213"/>
      <c r="AP312" s="213"/>
      <c r="AQ312" s="213"/>
      <c r="AR312" s="213"/>
      <c r="AS312" s="213"/>
      <c r="AT312" s="213"/>
      <c r="AU312" s="213"/>
      <c r="AV312" s="213"/>
      <c r="AW312" s="213"/>
      <c r="AX312" s="213"/>
      <c r="AY312" s="213"/>
      <c r="AZ312" s="213"/>
      <c r="BA312" s="213"/>
      <c r="BB312" s="213"/>
      <c r="BC312" s="213"/>
      <c r="BD312" s="213"/>
      <c r="BE312" s="213"/>
      <c r="BF312" s="213"/>
      <c r="BG312" s="213"/>
      <c r="BH312" s="213"/>
    </row>
    <row r="313" spans="1:60" ht="22.5" outlineLevel="1" x14ac:dyDescent="0.2">
      <c r="A313" s="239">
        <v>107</v>
      </c>
      <c r="B313" s="240" t="s">
        <v>617</v>
      </c>
      <c r="C313" s="247" t="s">
        <v>618</v>
      </c>
      <c r="D313" s="241" t="s">
        <v>308</v>
      </c>
      <c r="E313" s="242">
        <v>14</v>
      </c>
      <c r="F313" s="243"/>
      <c r="G313" s="244">
        <f>ROUND(E313*F313,2)</f>
        <v>0</v>
      </c>
      <c r="H313" s="243"/>
      <c r="I313" s="244">
        <f>ROUND(E313*H313,2)</f>
        <v>0</v>
      </c>
      <c r="J313" s="243"/>
      <c r="K313" s="244">
        <f>ROUND(E313*J313,2)</f>
        <v>0</v>
      </c>
      <c r="L313" s="244">
        <v>21</v>
      </c>
      <c r="M313" s="244">
        <f>G313*(1+L313/100)</f>
        <v>0</v>
      </c>
      <c r="N313" s="242">
        <v>0</v>
      </c>
      <c r="O313" s="242">
        <f>ROUND(E313*N313,2)</f>
        <v>0</v>
      </c>
      <c r="P313" s="242">
        <v>0</v>
      </c>
      <c r="Q313" s="242">
        <f>ROUND(E313*P313,2)</f>
        <v>0</v>
      </c>
      <c r="R313" s="244" t="s">
        <v>166</v>
      </c>
      <c r="S313" s="244" t="s">
        <v>209</v>
      </c>
      <c r="T313" s="245" t="s">
        <v>209</v>
      </c>
      <c r="U313" s="223">
        <v>0.224</v>
      </c>
      <c r="V313" s="223">
        <f>ROUND(E313*U313,2)</f>
        <v>3.14</v>
      </c>
      <c r="W313" s="223"/>
      <c r="X313" s="223" t="s">
        <v>230</v>
      </c>
      <c r="Y313" s="223" t="s">
        <v>211</v>
      </c>
      <c r="Z313" s="213"/>
      <c r="AA313" s="213"/>
      <c r="AB313" s="213"/>
      <c r="AC313" s="213"/>
      <c r="AD313" s="213"/>
      <c r="AE313" s="213"/>
      <c r="AF313" s="213"/>
      <c r="AG313" s="213" t="s">
        <v>231</v>
      </c>
      <c r="AH313" s="213"/>
      <c r="AI313" s="213"/>
      <c r="AJ313" s="213"/>
      <c r="AK313" s="213"/>
      <c r="AL313" s="213"/>
      <c r="AM313" s="213"/>
      <c r="AN313" s="213"/>
      <c r="AO313" s="213"/>
      <c r="AP313" s="213"/>
      <c r="AQ313" s="213"/>
      <c r="AR313" s="213"/>
      <c r="AS313" s="213"/>
      <c r="AT313" s="213"/>
      <c r="AU313" s="213"/>
      <c r="AV313" s="213"/>
      <c r="AW313" s="213"/>
      <c r="AX313" s="213"/>
      <c r="AY313" s="213"/>
      <c r="AZ313" s="213"/>
      <c r="BA313" s="213"/>
      <c r="BB313" s="213"/>
      <c r="BC313" s="213"/>
      <c r="BD313" s="213"/>
      <c r="BE313" s="213"/>
      <c r="BF313" s="213"/>
      <c r="BG313" s="213"/>
      <c r="BH313" s="213"/>
    </row>
    <row r="314" spans="1:60" outlineLevel="1" x14ac:dyDescent="0.2">
      <c r="A314" s="232">
        <v>108</v>
      </c>
      <c r="B314" s="233" t="s">
        <v>619</v>
      </c>
      <c r="C314" s="248" t="s">
        <v>620</v>
      </c>
      <c r="D314" s="234" t="s">
        <v>596</v>
      </c>
      <c r="E314" s="235">
        <v>8</v>
      </c>
      <c r="F314" s="236"/>
      <c r="G314" s="237">
        <f>ROUND(E314*F314,2)</f>
        <v>0</v>
      </c>
      <c r="H314" s="236"/>
      <c r="I314" s="237">
        <f>ROUND(E314*H314,2)</f>
        <v>0</v>
      </c>
      <c r="J314" s="236"/>
      <c r="K314" s="237">
        <f>ROUND(E314*J314,2)</f>
        <v>0</v>
      </c>
      <c r="L314" s="237">
        <v>21</v>
      </c>
      <c r="M314" s="237">
        <f>G314*(1+L314/100)</f>
        <v>0</v>
      </c>
      <c r="N314" s="235">
        <v>5.0000000000000001E-3</v>
      </c>
      <c r="O314" s="235">
        <f>ROUND(E314*N314,2)</f>
        <v>0.04</v>
      </c>
      <c r="P314" s="235">
        <v>0</v>
      </c>
      <c r="Q314" s="235">
        <f>ROUND(E314*P314,2)</f>
        <v>0</v>
      </c>
      <c r="R314" s="237"/>
      <c r="S314" s="237" t="s">
        <v>422</v>
      </c>
      <c r="T314" s="238" t="s">
        <v>423</v>
      </c>
      <c r="U314" s="223">
        <v>0</v>
      </c>
      <c r="V314" s="223">
        <f>ROUND(E314*U314,2)</f>
        <v>0</v>
      </c>
      <c r="W314" s="223"/>
      <c r="X314" s="223" t="s">
        <v>230</v>
      </c>
      <c r="Y314" s="223" t="s">
        <v>211</v>
      </c>
      <c r="Z314" s="213"/>
      <c r="AA314" s="213"/>
      <c r="AB314" s="213"/>
      <c r="AC314" s="213"/>
      <c r="AD314" s="213"/>
      <c r="AE314" s="213"/>
      <c r="AF314" s="213"/>
      <c r="AG314" s="213" t="s">
        <v>231</v>
      </c>
      <c r="AH314" s="213"/>
      <c r="AI314" s="213"/>
      <c r="AJ314" s="213"/>
      <c r="AK314" s="213"/>
      <c r="AL314" s="213"/>
      <c r="AM314" s="213"/>
      <c r="AN314" s="213"/>
      <c r="AO314" s="213"/>
      <c r="AP314" s="213"/>
      <c r="AQ314" s="213"/>
      <c r="AR314" s="213"/>
      <c r="AS314" s="213"/>
      <c r="AT314" s="213"/>
      <c r="AU314" s="213"/>
      <c r="AV314" s="213"/>
      <c r="AW314" s="213"/>
      <c r="AX314" s="213"/>
      <c r="AY314" s="213"/>
      <c r="AZ314" s="213"/>
      <c r="BA314" s="213"/>
      <c r="BB314" s="213"/>
      <c r="BC314" s="213"/>
      <c r="BD314" s="213"/>
      <c r="BE314" s="213"/>
      <c r="BF314" s="213"/>
      <c r="BG314" s="213"/>
      <c r="BH314" s="213"/>
    </row>
    <row r="315" spans="1:60" outlineLevel="2" x14ac:dyDescent="0.2">
      <c r="A315" s="220"/>
      <c r="B315" s="221"/>
      <c r="C315" s="258" t="s">
        <v>621</v>
      </c>
      <c r="D315" s="252"/>
      <c r="E315" s="253">
        <v>8</v>
      </c>
      <c r="F315" s="223"/>
      <c r="G315" s="223"/>
      <c r="H315" s="223"/>
      <c r="I315" s="223"/>
      <c r="J315" s="223"/>
      <c r="K315" s="223"/>
      <c r="L315" s="223"/>
      <c r="M315" s="223"/>
      <c r="N315" s="222"/>
      <c r="O315" s="222"/>
      <c r="P315" s="222"/>
      <c r="Q315" s="222"/>
      <c r="R315" s="223"/>
      <c r="S315" s="223"/>
      <c r="T315" s="223"/>
      <c r="U315" s="223"/>
      <c r="V315" s="223"/>
      <c r="W315" s="223"/>
      <c r="X315" s="223"/>
      <c r="Y315" s="223"/>
      <c r="Z315" s="213"/>
      <c r="AA315" s="213"/>
      <c r="AB315" s="213"/>
      <c r="AC315" s="213"/>
      <c r="AD315" s="213"/>
      <c r="AE315" s="213"/>
      <c r="AF315" s="213"/>
      <c r="AG315" s="213" t="s">
        <v>235</v>
      </c>
      <c r="AH315" s="213">
        <v>0</v>
      </c>
      <c r="AI315" s="213"/>
      <c r="AJ315" s="213"/>
      <c r="AK315" s="213"/>
      <c r="AL315" s="213"/>
      <c r="AM315" s="213"/>
      <c r="AN315" s="213"/>
      <c r="AO315" s="213"/>
      <c r="AP315" s="213"/>
      <c r="AQ315" s="213"/>
      <c r="AR315" s="213"/>
      <c r="AS315" s="213"/>
      <c r="AT315" s="213"/>
      <c r="AU315" s="213"/>
      <c r="AV315" s="213"/>
      <c r="AW315" s="213"/>
      <c r="AX315" s="213"/>
      <c r="AY315" s="213"/>
      <c r="AZ315" s="213"/>
      <c r="BA315" s="213"/>
      <c r="BB315" s="213"/>
      <c r="BC315" s="213"/>
      <c r="BD315" s="213"/>
      <c r="BE315" s="213"/>
      <c r="BF315" s="213"/>
      <c r="BG315" s="213"/>
      <c r="BH315" s="213"/>
    </row>
    <row r="316" spans="1:60" outlineLevel="1" x14ac:dyDescent="0.2">
      <c r="A316" s="239">
        <v>109</v>
      </c>
      <c r="B316" s="240" t="s">
        <v>622</v>
      </c>
      <c r="C316" s="247" t="s">
        <v>623</v>
      </c>
      <c r="D316" s="241" t="s">
        <v>624</v>
      </c>
      <c r="E316" s="242">
        <v>1</v>
      </c>
      <c r="F316" s="243"/>
      <c r="G316" s="244">
        <f>ROUND(E316*F316,2)</f>
        <v>0</v>
      </c>
      <c r="H316" s="243"/>
      <c r="I316" s="244">
        <f>ROUND(E316*H316,2)</f>
        <v>0</v>
      </c>
      <c r="J316" s="243"/>
      <c r="K316" s="244">
        <f>ROUND(E316*J316,2)</f>
        <v>0</v>
      </c>
      <c r="L316" s="244">
        <v>21</v>
      </c>
      <c r="M316" s="244">
        <f>G316*(1+L316/100)</f>
        <v>0</v>
      </c>
      <c r="N316" s="242">
        <v>2.5000000000000001E-2</v>
      </c>
      <c r="O316" s="242">
        <f>ROUND(E316*N316,2)</f>
        <v>0.03</v>
      </c>
      <c r="P316" s="242">
        <v>0</v>
      </c>
      <c r="Q316" s="242">
        <f>ROUND(E316*P316,2)</f>
        <v>0</v>
      </c>
      <c r="R316" s="244"/>
      <c r="S316" s="244" t="s">
        <v>422</v>
      </c>
      <c r="T316" s="245" t="s">
        <v>423</v>
      </c>
      <c r="U316" s="223">
        <v>0</v>
      </c>
      <c r="V316" s="223">
        <f>ROUND(E316*U316,2)</f>
        <v>0</v>
      </c>
      <c r="W316" s="223"/>
      <c r="X316" s="223" t="s">
        <v>230</v>
      </c>
      <c r="Y316" s="223" t="s">
        <v>211</v>
      </c>
      <c r="Z316" s="213"/>
      <c r="AA316" s="213"/>
      <c r="AB316" s="213"/>
      <c r="AC316" s="213"/>
      <c r="AD316" s="213"/>
      <c r="AE316" s="213"/>
      <c r="AF316" s="213"/>
      <c r="AG316" s="213" t="s">
        <v>231</v>
      </c>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row>
    <row r="317" spans="1:60" outlineLevel="1" x14ac:dyDescent="0.2">
      <c r="A317" s="239">
        <v>110</v>
      </c>
      <c r="B317" s="240" t="s">
        <v>625</v>
      </c>
      <c r="C317" s="247" t="s">
        <v>626</v>
      </c>
      <c r="D317" s="241" t="s">
        <v>254</v>
      </c>
      <c r="E317" s="242">
        <v>20</v>
      </c>
      <c r="F317" s="243"/>
      <c r="G317" s="244">
        <f>ROUND(E317*F317,2)</f>
        <v>0</v>
      </c>
      <c r="H317" s="243"/>
      <c r="I317" s="244">
        <f>ROUND(E317*H317,2)</f>
        <v>0</v>
      </c>
      <c r="J317" s="243"/>
      <c r="K317" s="244">
        <f>ROUND(E317*J317,2)</f>
        <v>0</v>
      </c>
      <c r="L317" s="244">
        <v>21</v>
      </c>
      <c r="M317" s="244">
        <f>G317*(1+L317/100)</f>
        <v>0</v>
      </c>
      <c r="N317" s="242">
        <v>0</v>
      </c>
      <c r="O317" s="242">
        <f>ROUND(E317*N317,2)</f>
        <v>0</v>
      </c>
      <c r="P317" s="242">
        <v>0</v>
      </c>
      <c r="Q317" s="242">
        <f>ROUND(E317*P317,2)</f>
        <v>0</v>
      </c>
      <c r="R317" s="244" t="s">
        <v>166</v>
      </c>
      <c r="S317" s="244" t="s">
        <v>209</v>
      </c>
      <c r="T317" s="245" t="s">
        <v>209</v>
      </c>
      <c r="U317" s="223">
        <v>5.7000000000000002E-2</v>
      </c>
      <c r="V317" s="223">
        <f>ROUND(E317*U317,2)</f>
        <v>1.1399999999999999</v>
      </c>
      <c r="W317" s="223"/>
      <c r="X317" s="223" t="s">
        <v>230</v>
      </c>
      <c r="Y317" s="223" t="s">
        <v>211</v>
      </c>
      <c r="Z317" s="213"/>
      <c r="AA317" s="213"/>
      <c r="AB317" s="213"/>
      <c r="AC317" s="213"/>
      <c r="AD317" s="213"/>
      <c r="AE317" s="213"/>
      <c r="AF317" s="213"/>
      <c r="AG317" s="213" t="s">
        <v>231</v>
      </c>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row>
    <row r="318" spans="1:60" outlineLevel="1" x14ac:dyDescent="0.2">
      <c r="A318" s="239">
        <v>111</v>
      </c>
      <c r="B318" s="240" t="s">
        <v>627</v>
      </c>
      <c r="C318" s="247" t="s">
        <v>628</v>
      </c>
      <c r="D318" s="241" t="s">
        <v>0</v>
      </c>
      <c r="E318" s="242">
        <v>10</v>
      </c>
      <c r="F318" s="243"/>
      <c r="G318" s="244">
        <f>ROUND(E318*F318,2)</f>
        <v>0</v>
      </c>
      <c r="H318" s="243"/>
      <c r="I318" s="244">
        <f>ROUND(E318*H318,2)</f>
        <v>0</v>
      </c>
      <c r="J318" s="243"/>
      <c r="K318" s="244">
        <f>ROUND(E318*J318,2)</f>
        <v>0</v>
      </c>
      <c r="L318" s="244">
        <v>21</v>
      </c>
      <c r="M318" s="244">
        <f>G318*(1+L318/100)</f>
        <v>0</v>
      </c>
      <c r="N318" s="242">
        <v>0</v>
      </c>
      <c r="O318" s="242">
        <f>ROUND(E318*N318,2)</f>
        <v>0</v>
      </c>
      <c r="P318" s="242">
        <v>0</v>
      </c>
      <c r="Q318" s="242">
        <f>ROUND(E318*P318,2)</f>
        <v>0</v>
      </c>
      <c r="R318" s="244"/>
      <c r="S318" s="244" t="s">
        <v>422</v>
      </c>
      <c r="T318" s="245" t="s">
        <v>423</v>
      </c>
      <c r="U318" s="223">
        <v>0</v>
      </c>
      <c r="V318" s="223">
        <f>ROUND(E318*U318,2)</f>
        <v>0</v>
      </c>
      <c r="W318" s="223"/>
      <c r="X318" s="223" t="s">
        <v>230</v>
      </c>
      <c r="Y318" s="223" t="s">
        <v>211</v>
      </c>
      <c r="Z318" s="213"/>
      <c r="AA318" s="213"/>
      <c r="AB318" s="213"/>
      <c r="AC318" s="213"/>
      <c r="AD318" s="213"/>
      <c r="AE318" s="213"/>
      <c r="AF318" s="213"/>
      <c r="AG318" s="213" t="s">
        <v>231</v>
      </c>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row>
    <row r="319" spans="1:60" outlineLevel="1" x14ac:dyDescent="0.2">
      <c r="A319" s="239">
        <v>112</v>
      </c>
      <c r="B319" s="240" t="s">
        <v>629</v>
      </c>
      <c r="C319" s="247" t="s">
        <v>630</v>
      </c>
      <c r="D319" s="241" t="s">
        <v>0</v>
      </c>
      <c r="E319" s="242">
        <v>5</v>
      </c>
      <c r="F319" s="243"/>
      <c r="G319" s="244">
        <f>ROUND(E319*F319,2)</f>
        <v>0</v>
      </c>
      <c r="H319" s="243"/>
      <c r="I319" s="244">
        <f>ROUND(E319*H319,2)</f>
        <v>0</v>
      </c>
      <c r="J319" s="243"/>
      <c r="K319" s="244">
        <f>ROUND(E319*J319,2)</f>
        <v>0</v>
      </c>
      <c r="L319" s="244">
        <v>21</v>
      </c>
      <c r="M319" s="244">
        <f>G319*(1+L319/100)</f>
        <v>0</v>
      </c>
      <c r="N319" s="242">
        <v>0</v>
      </c>
      <c r="O319" s="242">
        <f>ROUND(E319*N319,2)</f>
        <v>0</v>
      </c>
      <c r="P319" s="242">
        <v>0</v>
      </c>
      <c r="Q319" s="242">
        <f>ROUND(E319*P319,2)</f>
        <v>0</v>
      </c>
      <c r="R319" s="244"/>
      <c r="S319" s="244" t="s">
        <v>422</v>
      </c>
      <c r="T319" s="245" t="s">
        <v>423</v>
      </c>
      <c r="U319" s="223">
        <v>0</v>
      </c>
      <c r="V319" s="223">
        <f>ROUND(E319*U319,2)</f>
        <v>0</v>
      </c>
      <c r="W319" s="223"/>
      <c r="X319" s="223" t="s">
        <v>230</v>
      </c>
      <c r="Y319" s="223" t="s">
        <v>211</v>
      </c>
      <c r="Z319" s="213"/>
      <c r="AA319" s="213"/>
      <c r="AB319" s="213"/>
      <c r="AC319" s="213"/>
      <c r="AD319" s="213"/>
      <c r="AE319" s="213"/>
      <c r="AF319" s="213"/>
      <c r="AG319" s="213" t="s">
        <v>231</v>
      </c>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row>
    <row r="320" spans="1:60" outlineLevel="1" x14ac:dyDescent="0.2">
      <c r="A320" s="239">
        <v>113</v>
      </c>
      <c r="B320" s="240" t="s">
        <v>631</v>
      </c>
      <c r="C320" s="247" t="s">
        <v>632</v>
      </c>
      <c r="D320" s="241" t="s">
        <v>0</v>
      </c>
      <c r="E320" s="242">
        <v>5</v>
      </c>
      <c r="F320" s="243"/>
      <c r="G320" s="244">
        <f>ROUND(E320*F320,2)</f>
        <v>0</v>
      </c>
      <c r="H320" s="243"/>
      <c r="I320" s="244">
        <f>ROUND(E320*H320,2)</f>
        <v>0</v>
      </c>
      <c r="J320" s="243"/>
      <c r="K320" s="244">
        <f>ROUND(E320*J320,2)</f>
        <v>0</v>
      </c>
      <c r="L320" s="244">
        <v>21</v>
      </c>
      <c r="M320" s="244">
        <f>G320*(1+L320/100)</f>
        <v>0</v>
      </c>
      <c r="N320" s="242">
        <v>0</v>
      </c>
      <c r="O320" s="242">
        <f>ROUND(E320*N320,2)</f>
        <v>0</v>
      </c>
      <c r="P320" s="242">
        <v>0</v>
      </c>
      <c r="Q320" s="242">
        <f>ROUND(E320*P320,2)</f>
        <v>0</v>
      </c>
      <c r="R320" s="244"/>
      <c r="S320" s="244" t="s">
        <v>422</v>
      </c>
      <c r="T320" s="245" t="s">
        <v>423</v>
      </c>
      <c r="U320" s="223">
        <v>0</v>
      </c>
      <c r="V320" s="223">
        <f>ROUND(E320*U320,2)</f>
        <v>0</v>
      </c>
      <c r="W320" s="223"/>
      <c r="X320" s="223" t="s">
        <v>230</v>
      </c>
      <c r="Y320" s="223" t="s">
        <v>211</v>
      </c>
      <c r="Z320" s="213"/>
      <c r="AA320" s="213"/>
      <c r="AB320" s="213"/>
      <c r="AC320" s="213"/>
      <c r="AD320" s="213"/>
      <c r="AE320" s="213"/>
      <c r="AF320" s="213"/>
      <c r="AG320" s="213" t="s">
        <v>231</v>
      </c>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row>
    <row r="321" spans="1:60" outlineLevel="1" x14ac:dyDescent="0.2">
      <c r="A321" s="239">
        <v>114</v>
      </c>
      <c r="B321" s="240" t="s">
        <v>633</v>
      </c>
      <c r="C321" s="247" t="s">
        <v>634</v>
      </c>
      <c r="D321" s="241" t="s">
        <v>254</v>
      </c>
      <c r="E321" s="242">
        <v>75</v>
      </c>
      <c r="F321" s="243"/>
      <c r="G321" s="244">
        <f>ROUND(E321*F321,2)</f>
        <v>0</v>
      </c>
      <c r="H321" s="243"/>
      <c r="I321" s="244">
        <f>ROUND(E321*H321,2)</f>
        <v>0</v>
      </c>
      <c r="J321" s="243"/>
      <c r="K321" s="244">
        <f>ROUND(E321*J321,2)</f>
        <v>0</v>
      </c>
      <c r="L321" s="244">
        <v>21</v>
      </c>
      <c r="M321" s="244">
        <f>G321*(1+L321/100)</f>
        <v>0</v>
      </c>
      <c r="N321" s="242">
        <v>1.6000000000000001E-4</v>
      </c>
      <c r="O321" s="242">
        <f>ROUND(E321*N321,2)</f>
        <v>0.01</v>
      </c>
      <c r="P321" s="242">
        <v>0</v>
      </c>
      <c r="Q321" s="242">
        <f>ROUND(E321*P321,2)</f>
        <v>0</v>
      </c>
      <c r="R321" s="244" t="s">
        <v>166</v>
      </c>
      <c r="S321" s="244" t="s">
        <v>209</v>
      </c>
      <c r="T321" s="245" t="s">
        <v>209</v>
      </c>
      <c r="U321" s="223">
        <v>9.955E-2</v>
      </c>
      <c r="V321" s="223">
        <f>ROUND(E321*U321,2)</f>
        <v>7.47</v>
      </c>
      <c r="W321" s="223"/>
      <c r="X321" s="223" t="s">
        <v>230</v>
      </c>
      <c r="Y321" s="223" t="s">
        <v>211</v>
      </c>
      <c r="Z321" s="213"/>
      <c r="AA321" s="213"/>
      <c r="AB321" s="213"/>
      <c r="AC321" s="213"/>
      <c r="AD321" s="213"/>
      <c r="AE321" s="213"/>
      <c r="AF321" s="213"/>
      <c r="AG321" s="213" t="s">
        <v>231</v>
      </c>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row>
    <row r="322" spans="1:60" outlineLevel="1" x14ac:dyDescent="0.2">
      <c r="A322" s="239">
        <v>115</v>
      </c>
      <c r="B322" s="240" t="s">
        <v>635</v>
      </c>
      <c r="C322" s="247" t="s">
        <v>636</v>
      </c>
      <c r="D322" s="241" t="s">
        <v>254</v>
      </c>
      <c r="E322" s="242">
        <v>110</v>
      </c>
      <c r="F322" s="243"/>
      <c r="G322" s="244">
        <f>ROUND(E322*F322,2)</f>
        <v>0</v>
      </c>
      <c r="H322" s="243"/>
      <c r="I322" s="244">
        <f>ROUND(E322*H322,2)</f>
        <v>0</v>
      </c>
      <c r="J322" s="243"/>
      <c r="K322" s="244">
        <f>ROUND(E322*J322,2)</f>
        <v>0</v>
      </c>
      <c r="L322" s="244">
        <v>21</v>
      </c>
      <c r="M322" s="244">
        <f>G322*(1+L322/100)</f>
        <v>0</v>
      </c>
      <c r="N322" s="242">
        <v>2.1000000000000001E-4</v>
      </c>
      <c r="O322" s="242">
        <f>ROUND(E322*N322,2)</f>
        <v>0.02</v>
      </c>
      <c r="P322" s="242">
        <v>0</v>
      </c>
      <c r="Q322" s="242">
        <f>ROUND(E322*P322,2)</f>
        <v>0</v>
      </c>
      <c r="R322" s="244" t="s">
        <v>166</v>
      </c>
      <c r="S322" s="244" t="s">
        <v>209</v>
      </c>
      <c r="T322" s="245" t="s">
        <v>209</v>
      </c>
      <c r="U322" s="223">
        <v>9.955E-2</v>
      </c>
      <c r="V322" s="223">
        <f>ROUND(E322*U322,2)</f>
        <v>10.95</v>
      </c>
      <c r="W322" s="223"/>
      <c r="X322" s="223" t="s">
        <v>230</v>
      </c>
      <c r="Y322" s="223" t="s">
        <v>211</v>
      </c>
      <c r="Z322" s="213"/>
      <c r="AA322" s="213"/>
      <c r="AB322" s="213"/>
      <c r="AC322" s="213"/>
      <c r="AD322" s="213"/>
      <c r="AE322" s="213"/>
      <c r="AF322" s="213"/>
      <c r="AG322" s="213" t="s">
        <v>231</v>
      </c>
      <c r="AH322" s="213"/>
      <c r="AI322" s="213"/>
      <c r="AJ322" s="213"/>
      <c r="AK322" s="213"/>
      <c r="AL322" s="213"/>
      <c r="AM322" s="213"/>
      <c r="AN322" s="213"/>
      <c r="AO322" s="213"/>
      <c r="AP322" s="213"/>
      <c r="AQ322" s="213"/>
      <c r="AR322" s="213"/>
      <c r="AS322" s="213"/>
      <c r="AT322" s="213"/>
      <c r="AU322" s="213"/>
      <c r="AV322" s="213"/>
      <c r="AW322" s="213"/>
      <c r="AX322" s="213"/>
      <c r="AY322" s="213"/>
      <c r="AZ322" s="213"/>
      <c r="BA322" s="213"/>
      <c r="BB322" s="213"/>
      <c r="BC322" s="213"/>
      <c r="BD322" s="213"/>
      <c r="BE322" s="213"/>
      <c r="BF322" s="213"/>
      <c r="BG322" s="213"/>
      <c r="BH322" s="213"/>
    </row>
    <row r="323" spans="1:60" outlineLevel="1" x14ac:dyDescent="0.2">
      <c r="A323" s="239">
        <v>116</v>
      </c>
      <c r="B323" s="240" t="s">
        <v>637</v>
      </c>
      <c r="C323" s="247" t="s">
        <v>638</v>
      </c>
      <c r="D323" s="241" t="s">
        <v>254</v>
      </c>
      <c r="E323" s="242">
        <v>10</v>
      </c>
      <c r="F323" s="243"/>
      <c r="G323" s="244">
        <f>ROUND(E323*F323,2)</f>
        <v>0</v>
      </c>
      <c r="H323" s="243"/>
      <c r="I323" s="244">
        <f>ROUND(E323*H323,2)</f>
        <v>0</v>
      </c>
      <c r="J323" s="243"/>
      <c r="K323" s="244">
        <f>ROUND(E323*J323,2)</f>
        <v>0</v>
      </c>
      <c r="L323" s="244">
        <v>21</v>
      </c>
      <c r="M323" s="244">
        <f>G323*(1+L323/100)</f>
        <v>0</v>
      </c>
      <c r="N323" s="242">
        <v>1.9000000000000001E-4</v>
      </c>
      <c r="O323" s="242">
        <f>ROUND(E323*N323,2)</f>
        <v>0</v>
      </c>
      <c r="P323" s="242">
        <v>0</v>
      </c>
      <c r="Q323" s="242">
        <f>ROUND(E323*P323,2)</f>
        <v>0</v>
      </c>
      <c r="R323" s="244" t="s">
        <v>166</v>
      </c>
      <c r="S323" s="244" t="s">
        <v>209</v>
      </c>
      <c r="T323" s="245" t="s">
        <v>209</v>
      </c>
      <c r="U323" s="223">
        <v>9.955E-2</v>
      </c>
      <c r="V323" s="223">
        <f>ROUND(E323*U323,2)</f>
        <v>1</v>
      </c>
      <c r="W323" s="223"/>
      <c r="X323" s="223" t="s">
        <v>230</v>
      </c>
      <c r="Y323" s="223" t="s">
        <v>211</v>
      </c>
      <c r="Z323" s="213"/>
      <c r="AA323" s="213"/>
      <c r="AB323" s="213"/>
      <c r="AC323" s="213"/>
      <c r="AD323" s="213"/>
      <c r="AE323" s="213"/>
      <c r="AF323" s="213"/>
      <c r="AG323" s="213" t="s">
        <v>231</v>
      </c>
      <c r="AH323" s="213"/>
      <c r="AI323" s="213"/>
      <c r="AJ323" s="213"/>
      <c r="AK323" s="213"/>
      <c r="AL323" s="213"/>
      <c r="AM323" s="213"/>
      <c r="AN323" s="213"/>
      <c r="AO323" s="213"/>
      <c r="AP323" s="213"/>
      <c r="AQ323" s="213"/>
      <c r="AR323" s="213"/>
      <c r="AS323" s="213"/>
      <c r="AT323" s="213"/>
      <c r="AU323" s="213"/>
      <c r="AV323" s="213"/>
      <c r="AW323" s="213"/>
      <c r="AX323" s="213"/>
      <c r="AY323" s="213"/>
      <c r="AZ323" s="213"/>
      <c r="BA323" s="213"/>
      <c r="BB323" s="213"/>
      <c r="BC323" s="213"/>
      <c r="BD323" s="213"/>
      <c r="BE323" s="213"/>
      <c r="BF323" s="213"/>
      <c r="BG323" s="213"/>
      <c r="BH323" s="213"/>
    </row>
    <row r="324" spans="1:60" ht="22.5" outlineLevel="1" x14ac:dyDescent="0.2">
      <c r="A324" s="239">
        <v>117</v>
      </c>
      <c r="B324" s="240" t="s">
        <v>639</v>
      </c>
      <c r="C324" s="247" t="s">
        <v>640</v>
      </c>
      <c r="D324" s="241" t="s">
        <v>308</v>
      </c>
      <c r="E324" s="242">
        <v>40</v>
      </c>
      <c r="F324" s="243"/>
      <c r="G324" s="244">
        <f>ROUND(E324*F324,2)</f>
        <v>0</v>
      </c>
      <c r="H324" s="243"/>
      <c r="I324" s="244">
        <f>ROUND(E324*H324,2)</f>
        <v>0</v>
      </c>
      <c r="J324" s="243"/>
      <c r="K324" s="244">
        <f>ROUND(E324*J324,2)</f>
        <v>0</v>
      </c>
      <c r="L324" s="244">
        <v>21</v>
      </c>
      <c r="M324" s="244">
        <f>G324*(1+L324/100)</f>
        <v>0</v>
      </c>
      <c r="N324" s="242">
        <v>0</v>
      </c>
      <c r="O324" s="242">
        <f>ROUND(E324*N324,2)</f>
        <v>0</v>
      </c>
      <c r="P324" s="242">
        <v>0</v>
      </c>
      <c r="Q324" s="242">
        <f>ROUND(E324*P324,2)</f>
        <v>0</v>
      </c>
      <c r="R324" s="244" t="s">
        <v>166</v>
      </c>
      <c r="S324" s="244" t="s">
        <v>209</v>
      </c>
      <c r="T324" s="245" t="s">
        <v>209</v>
      </c>
      <c r="U324" s="223">
        <v>7.0669999999999997E-2</v>
      </c>
      <c r="V324" s="223">
        <f>ROUND(E324*U324,2)</f>
        <v>2.83</v>
      </c>
      <c r="W324" s="223"/>
      <c r="X324" s="223" t="s">
        <v>230</v>
      </c>
      <c r="Y324" s="223" t="s">
        <v>211</v>
      </c>
      <c r="Z324" s="213"/>
      <c r="AA324" s="213"/>
      <c r="AB324" s="213"/>
      <c r="AC324" s="213"/>
      <c r="AD324" s="213"/>
      <c r="AE324" s="213"/>
      <c r="AF324" s="213"/>
      <c r="AG324" s="213" t="s">
        <v>231</v>
      </c>
      <c r="AH324" s="213"/>
      <c r="AI324" s="213"/>
      <c r="AJ324" s="213"/>
      <c r="AK324" s="213"/>
      <c r="AL324" s="213"/>
      <c r="AM324" s="213"/>
      <c r="AN324" s="213"/>
      <c r="AO324" s="213"/>
      <c r="AP324" s="213"/>
      <c r="AQ324" s="213"/>
      <c r="AR324" s="213"/>
      <c r="AS324" s="213"/>
      <c r="AT324" s="213"/>
      <c r="AU324" s="213"/>
      <c r="AV324" s="213"/>
      <c r="AW324" s="213"/>
      <c r="AX324" s="213"/>
      <c r="AY324" s="213"/>
      <c r="AZ324" s="213"/>
      <c r="BA324" s="213"/>
      <c r="BB324" s="213"/>
      <c r="BC324" s="213"/>
      <c r="BD324" s="213"/>
      <c r="BE324" s="213"/>
      <c r="BF324" s="213"/>
      <c r="BG324" s="213"/>
      <c r="BH324" s="213"/>
    </row>
    <row r="325" spans="1:60" outlineLevel="1" x14ac:dyDescent="0.2">
      <c r="A325" s="239">
        <v>118</v>
      </c>
      <c r="B325" s="240" t="s">
        <v>641</v>
      </c>
      <c r="C325" s="247" t="s">
        <v>642</v>
      </c>
      <c r="D325" s="241" t="s">
        <v>308</v>
      </c>
      <c r="E325" s="242">
        <v>4</v>
      </c>
      <c r="F325" s="243"/>
      <c r="G325" s="244">
        <f>ROUND(E325*F325,2)</f>
        <v>0</v>
      </c>
      <c r="H325" s="243"/>
      <c r="I325" s="244">
        <f>ROUND(E325*H325,2)</f>
        <v>0</v>
      </c>
      <c r="J325" s="243"/>
      <c r="K325" s="244">
        <f>ROUND(E325*J325,2)</f>
        <v>0</v>
      </c>
      <c r="L325" s="244">
        <v>21</v>
      </c>
      <c r="M325" s="244">
        <f>G325*(1+L325/100)</f>
        <v>0</v>
      </c>
      <c r="N325" s="242">
        <v>0</v>
      </c>
      <c r="O325" s="242">
        <f>ROUND(E325*N325,2)</f>
        <v>0</v>
      </c>
      <c r="P325" s="242">
        <v>0</v>
      </c>
      <c r="Q325" s="242">
        <f>ROUND(E325*P325,2)</f>
        <v>0</v>
      </c>
      <c r="R325" s="244"/>
      <c r="S325" s="244" t="s">
        <v>209</v>
      </c>
      <c r="T325" s="245" t="s">
        <v>209</v>
      </c>
      <c r="U325" s="223">
        <v>7.9000000000000001E-2</v>
      </c>
      <c r="V325" s="223">
        <f>ROUND(E325*U325,2)</f>
        <v>0.32</v>
      </c>
      <c r="W325" s="223"/>
      <c r="X325" s="223" t="s">
        <v>230</v>
      </c>
      <c r="Y325" s="223" t="s">
        <v>211</v>
      </c>
      <c r="Z325" s="213"/>
      <c r="AA325" s="213"/>
      <c r="AB325" s="213"/>
      <c r="AC325" s="213"/>
      <c r="AD325" s="213"/>
      <c r="AE325" s="213"/>
      <c r="AF325" s="213"/>
      <c r="AG325" s="213" t="s">
        <v>231</v>
      </c>
      <c r="AH325" s="213"/>
      <c r="AI325" s="213"/>
      <c r="AJ325" s="213"/>
      <c r="AK325" s="213"/>
      <c r="AL325" s="213"/>
      <c r="AM325" s="213"/>
      <c r="AN325" s="213"/>
      <c r="AO325" s="213"/>
      <c r="AP325" s="213"/>
      <c r="AQ325" s="213"/>
      <c r="AR325" s="213"/>
      <c r="AS325" s="213"/>
      <c r="AT325" s="213"/>
      <c r="AU325" s="213"/>
      <c r="AV325" s="213"/>
      <c r="AW325" s="213"/>
      <c r="AX325" s="213"/>
      <c r="AY325" s="213"/>
      <c r="AZ325" s="213"/>
      <c r="BA325" s="213"/>
      <c r="BB325" s="213"/>
      <c r="BC325" s="213"/>
      <c r="BD325" s="213"/>
      <c r="BE325" s="213"/>
      <c r="BF325" s="213"/>
      <c r="BG325" s="213"/>
      <c r="BH325" s="213"/>
    </row>
    <row r="326" spans="1:60" outlineLevel="1" x14ac:dyDescent="0.2">
      <c r="A326" s="232">
        <v>119</v>
      </c>
      <c r="B326" s="233" t="s">
        <v>643</v>
      </c>
      <c r="C326" s="248" t="s">
        <v>644</v>
      </c>
      <c r="D326" s="234" t="s">
        <v>254</v>
      </c>
      <c r="E326" s="235">
        <v>30</v>
      </c>
      <c r="F326" s="236"/>
      <c r="G326" s="237">
        <f>ROUND(E326*F326,2)</f>
        <v>0</v>
      </c>
      <c r="H326" s="236"/>
      <c r="I326" s="237">
        <f>ROUND(E326*H326,2)</f>
        <v>0</v>
      </c>
      <c r="J326" s="236"/>
      <c r="K326" s="237">
        <f>ROUND(E326*J326,2)</f>
        <v>0</v>
      </c>
      <c r="L326" s="237">
        <v>21</v>
      </c>
      <c r="M326" s="237">
        <f>G326*(1+L326/100)</f>
        <v>0</v>
      </c>
      <c r="N326" s="235">
        <v>3.356E-2</v>
      </c>
      <c r="O326" s="235">
        <f>ROUND(E326*N326,2)</f>
        <v>1.01</v>
      </c>
      <c r="P326" s="235">
        <v>0</v>
      </c>
      <c r="Q326" s="235">
        <f>ROUND(E326*P326,2)</f>
        <v>0</v>
      </c>
      <c r="R326" s="237"/>
      <c r="S326" s="237" t="s">
        <v>209</v>
      </c>
      <c r="T326" s="238" t="s">
        <v>209</v>
      </c>
      <c r="U326" s="223">
        <v>0.26</v>
      </c>
      <c r="V326" s="223">
        <f>ROUND(E326*U326,2)</f>
        <v>7.8</v>
      </c>
      <c r="W326" s="223"/>
      <c r="X326" s="223" t="s">
        <v>230</v>
      </c>
      <c r="Y326" s="223" t="s">
        <v>211</v>
      </c>
      <c r="Z326" s="213"/>
      <c r="AA326" s="213"/>
      <c r="AB326" s="213"/>
      <c r="AC326" s="213"/>
      <c r="AD326" s="213"/>
      <c r="AE326" s="213"/>
      <c r="AF326" s="213"/>
      <c r="AG326" s="213" t="s">
        <v>231</v>
      </c>
      <c r="AH326" s="213"/>
      <c r="AI326" s="213"/>
      <c r="AJ326" s="213"/>
      <c r="AK326" s="213"/>
      <c r="AL326" s="213"/>
      <c r="AM326" s="213"/>
      <c r="AN326" s="213"/>
      <c r="AO326" s="213"/>
      <c r="AP326" s="213"/>
      <c r="AQ326" s="213"/>
      <c r="AR326" s="213"/>
      <c r="AS326" s="213"/>
      <c r="AT326" s="213"/>
      <c r="AU326" s="213"/>
      <c r="AV326" s="213"/>
      <c r="AW326" s="213"/>
      <c r="AX326" s="213"/>
      <c r="AY326" s="213"/>
      <c r="AZ326" s="213"/>
      <c r="BA326" s="213"/>
      <c r="BB326" s="213"/>
      <c r="BC326" s="213"/>
      <c r="BD326" s="213"/>
      <c r="BE326" s="213"/>
      <c r="BF326" s="213"/>
      <c r="BG326" s="213"/>
      <c r="BH326" s="213"/>
    </row>
    <row r="327" spans="1:60" outlineLevel="2" x14ac:dyDescent="0.2">
      <c r="A327" s="220"/>
      <c r="B327" s="221"/>
      <c r="C327" s="258" t="s">
        <v>645</v>
      </c>
      <c r="D327" s="252"/>
      <c r="E327" s="253">
        <v>30</v>
      </c>
      <c r="F327" s="223"/>
      <c r="G327" s="223"/>
      <c r="H327" s="223"/>
      <c r="I327" s="223"/>
      <c r="J327" s="223"/>
      <c r="K327" s="223"/>
      <c r="L327" s="223"/>
      <c r="M327" s="223"/>
      <c r="N327" s="222"/>
      <c r="O327" s="222"/>
      <c r="P327" s="222"/>
      <c r="Q327" s="222"/>
      <c r="R327" s="223"/>
      <c r="S327" s="223"/>
      <c r="T327" s="223"/>
      <c r="U327" s="223"/>
      <c r="V327" s="223"/>
      <c r="W327" s="223"/>
      <c r="X327" s="223"/>
      <c r="Y327" s="223"/>
      <c r="Z327" s="213"/>
      <c r="AA327" s="213"/>
      <c r="AB327" s="213"/>
      <c r="AC327" s="213"/>
      <c r="AD327" s="213"/>
      <c r="AE327" s="213"/>
      <c r="AF327" s="213"/>
      <c r="AG327" s="213" t="s">
        <v>235</v>
      </c>
      <c r="AH327" s="213">
        <v>0</v>
      </c>
      <c r="AI327" s="213"/>
      <c r="AJ327" s="213"/>
      <c r="AK327" s="213"/>
      <c r="AL327" s="213"/>
      <c r="AM327" s="213"/>
      <c r="AN327" s="213"/>
      <c r="AO327" s="213"/>
      <c r="AP327" s="213"/>
      <c r="AQ327" s="213"/>
      <c r="AR327" s="213"/>
      <c r="AS327" s="213"/>
      <c r="AT327" s="213"/>
      <c r="AU327" s="213"/>
      <c r="AV327" s="213"/>
      <c r="AW327" s="213"/>
      <c r="AX327" s="213"/>
      <c r="AY327" s="213"/>
      <c r="AZ327" s="213"/>
      <c r="BA327" s="213"/>
      <c r="BB327" s="213"/>
      <c r="BC327" s="213"/>
      <c r="BD327" s="213"/>
      <c r="BE327" s="213"/>
      <c r="BF327" s="213"/>
      <c r="BG327" s="213"/>
      <c r="BH327" s="213"/>
    </row>
    <row r="328" spans="1:60" outlineLevel="1" x14ac:dyDescent="0.2">
      <c r="A328" s="232">
        <v>120</v>
      </c>
      <c r="B328" s="233" t="s">
        <v>646</v>
      </c>
      <c r="C328" s="248" t="s">
        <v>647</v>
      </c>
      <c r="D328" s="234" t="s">
        <v>624</v>
      </c>
      <c r="E328" s="235">
        <v>2</v>
      </c>
      <c r="F328" s="236"/>
      <c r="G328" s="237">
        <f>ROUND(E328*F328,2)</f>
        <v>0</v>
      </c>
      <c r="H328" s="236"/>
      <c r="I328" s="237">
        <f>ROUND(E328*H328,2)</f>
        <v>0</v>
      </c>
      <c r="J328" s="236"/>
      <c r="K328" s="237">
        <f>ROUND(E328*J328,2)</f>
        <v>0</v>
      </c>
      <c r="L328" s="237">
        <v>21</v>
      </c>
      <c r="M328" s="237">
        <f>G328*(1+L328/100)</f>
        <v>0</v>
      </c>
      <c r="N328" s="235">
        <v>1E-3</v>
      </c>
      <c r="O328" s="235">
        <f>ROUND(E328*N328,2)</f>
        <v>0</v>
      </c>
      <c r="P328" s="235">
        <v>0</v>
      </c>
      <c r="Q328" s="235">
        <f>ROUND(E328*P328,2)</f>
        <v>0</v>
      </c>
      <c r="R328" s="237"/>
      <c r="S328" s="237" t="s">
        <v>422</v>
      </c>
      <c r="T328" s="238" t="s">
        <v>423</v>
      </c>
      <c r="U328" s="223">
        <v>0</v>
      </c>
      <c r="V328" s="223">
        <f>ROUND(E328*U328,2)</f>
        <v>0</v>
      </c>
      <c r="W328" s="223"/>
      <c r="X328" s="223" t="s">
        <v>230</v>
      </c>
      <c r="Y328" s="223" t="s">
        <v>211</v>
      </c>
      <c r="Z328" s="213"/>
      <c r="AA328" s="213"/>
      <c r="AB328" s="213"/>
      <c r="AC328" s="213"/>
      <c r="AD328" s="213"/>
      <c r="AE328" s="213"/>
      <c r="AF328" s="213"/>
      <c r="AG328" s="213" t="s">
        <v>231</v>
      </c>
      <c r="AH328" s="213"/>
      <c r="AI328" s="213"/>
      <c r="AJ328" s="213"/>
      <c r="AK328" s="213"/>
      <c r="AL328" s="213"/>
      <c r="AM328" s="213"/>
      <c r="AN328" s="213"/>
      <c r="AO328" s="213"/>
      <c r="AP328" s="213"/>
      <c r="AQ328" s="213"/>
      <c r="AR328" s="213"/>
      <c r="AS328" s="213"/>
      <c r="AT328" s="213"/>
      <c r="AU328" s="213"/>
      <c r="AV328" s="213"/>
      <c r="AW328" s="213"/>
      <c r="AX328" s="213"/>
      <c r="AY328" s="213"/>
      <c r="AZ328" s="213"/>
      <c r="BA328" s="213"/>
      <c r="BB328" s="213"/>
      <c r="BC328" s="213"/>
      <c r="BD328" s="213"/>
      <c r="BE328" s="213"/>
      <c r="BF328" s="213"/>
      <c r="BG328" s="213"/>
      <c r="BH328" s="213"/>
    </row>
    <row r="329" spans="1:60" outlineLevel="2" x14ac:dyDescent="0.2">
      <c r="A329" s="220"/>
      <c r="B329" s="221"/>
      <c r="C329" s="258" t="s">
        <v>648</v>
      </c>
      <c r="D329" s="252"/>
      <c r="E329" s="253">
        <v>2</v>
      </c>
      <c r="F329" s="223"/>
      <c r="G329" s="223"/>
      <c r="H329" s="223"/>
      <c r="I329" s="223"/>
      <c r="J329" s="223"/>
      <c r="K329" s="223"/>
      <c r="L329" s="223"/>
      <c r="M329" s="223"/>
      <c r="N329" s="222"/>
      <c r="O329" s="222"/>
      <c r="P329" s="222"/>
      <c r="Q329" s="222"/>
      <c r="R329" s="223"/>
      <c r="S329" s="223"/>
      <c r="T329" s="223"/>
      <c r="U329" s="223"/>
      <c r="V329" s="223"/>
      <c r="W329" s="223"/>
      <c r="X329" s="223"/>
      <c r="Y329" s="223"/>
      <c r="Z329" s="213"/>
      <c r="AA329" s="213"/>
      <c r="AB329" s="213"/>
      <c r="AC329" s="213"/>
      <c r="AD329" s="213"/>
      <c r="AE329" s="213"/>
      <c r="AF329" s="213"/>
      <c r="AG329" s="213" t="s">
        <v>235</v>
      </c>
      <c r="AH329" s="213">
        <v>0</v>
      </c>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row>
    <row r="330" spans="1:60" outlineLevel="1" x14ac:dyDescent="0.2">
      <c r="A330" s="232">
        <v>121</v>
      </c>
      <c r="B330" s="233" t="s">
        <v>649</v>
      </c>
      <c r="C330" s="248" t="s">
        <v>650</v>
      </c>
      <c r="D330" s="234" t="s">
        <v>254</v>
      </c>
      <c r="E330" s="235">
        <v>30</v>
      </c>
      <c r="F330" s="236"/>
      <c r="G330" s="237">
        <f>ROUND(E330*F330,2)</f>
        <v>0</v>
      </c>
      <c r="H330" s="236"/>
      <c r="I330" s="237">
        <f>ROUND(E330*H330,2)</f>
        <v>0</v>
      </c>
      <c r="J330" s="236"/>
      <c r="K330" s="237">
        <f>ROUND(E330*J330,2)</f>
        <v>0</v>
      </c>
      <c r="L330" s="237">
        <v>21</v>
      </c>
      <c r="M330" s="237">
        <f>G330*(1+L330/100)</f>
        <v>0</v>
      </c>
      <c r="N330" s="235">
        <v>0</v>
      </c>
      <c r="O330" s="235">
        <f>ROUND(E330*N330,2)</f>
        <v>0</v>
      </c>
      <c r="P330" s="235">
        <v>0</v>
      </c>
      <c r="Q330" s="235">
        <f>ROUND(E330*P330,2)</f>
        <v>0</v>
      </c>
      <c r="R330" s="237" t="s">
        <v>651</v>
      </c>
      <c r="S330" s="237" t="s">
        <v>209</v>
      </c>
      <c r="T330" s="238" t="s">
        <v>209</v>
      </c>
      <c r="U330" s="223">
        <v>0.17</v>
      </c>
      <c r="V330" s="223">
        <f>ROUND(E330*U330,2)</f>
        <v>5.0999999999999996</v>
      </c>
      <c r="W330" s="223"/>
      <c r="X330" s="223" t="s">
        <v>230</v>
      </c>
      <c r="Y330" s="223" t="s">
        <v>211</v>
      </c>
      <c r="Z330" s="213"/>
      <c r="AA330" s="213"/>
      <c r="AB330" s="213"/>
      <c r="AC330" s="213"/>
      <c r="AD330" s="213"/>
      <c r="AE330" s="213"/>
      <c r="AF330" s="213"/>
      <c r="AG330" s="213" t="s">
        <v>231</v>
      </c>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row>
    <row r="331" spans="1:60" outlineLevel="2" x14ac:dyDescent="0.2">
      <c r="A331" s="220"/>
      <c r="B331" s="221"/>
      <c r="C331" s="258" t="s">
        <v>652</v>
      </c>
      <c r="D331" s="252"/>
      <c r="E331" s="253">
        <v>30</v>
      </c>
      <c r="F331" s="223"/>
      <c r="G331" s="223"/>
      <c r="H331" s="223"/>
      <c r="I331" s="223"/>
      <c r="J331" s="223"/>
      <c r="K331" s="223"/>
      <c r="L331" s="223"/>
      <c r="M331" s="223"/>
      <c r="N331" s="222"/>
      <c r="O331" s="222"/>
      <c r="P331" s="222"/>
      <c r="Q331" s="222"/>
      <c r="R331" s="223"/>
      <c r="S331" s="223"/>
      <c r="T331" s="223"/>
      <c r="U331" s="223"/>
      <c r="V331" s="223"/>
      <c r="W331" s="223"/>
      <c r="X331" s="223"/>
      <c r="Y331" s="223"/>
      <c r="Z331" s="213"/>
      <c r="AA331" s="213"/>
      <c r="AB331" s="213"/>
      <c r="AC331" s="213"/>
      <c r="AD331" s="213"/>
      <c r="AE331" s="213"/>
      <c r="AF331" s="213"/>
      <c r="AG331" s="213" t="s">
        <v>235</v>
      </c>
      <c r="AH331" s="213">
        <v>0</v>
      </c>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row>
    <row r="332" spans="1:60" outlineLevel="1" x14ac:dyDescent="0.2">
      <c r="A332" s="232">
        <v>122</v>
      </c>
      <c r="B332" s="233" t="s">
        <v>653</v>
      </c>
      <c r="C332" s="248" t="s">
        <v>654</v>
      </c>
      <c r="D332" s="234" t="s">
        <v>308</v>
      </c>
      <c r="E332" s="235">
        <v>4</v>
      </c>
      <c r="F332" s="236"/>
      <c r="G332" s="237">
        <f>ROUND(E332*F332,2)</f>
        <v>0</v>
      </c>
      <c r="H332" s="236"/>
      <c r="I332" s="237">
        <f>ROUND(E332*H332,2)</f>
        <v>0</v>
      </c>
      <c r="J332" s="236"/>
      <c r="K332" s="237">
        <f>ROUND(E332*J332,2)</f>
        <v>0</v>
      </c>
      <c r="L332" s="237">
        <v>21</v>
      </c>
      <c r="M332" s="237">
        <f>G332*(1+L332/100)</f>
        <v>0</v>
      </c>
      <c r="N332" s="235">
        <v>0</v>
      </c>
      <c r="O332" s="235">
        <f>ROUND(E332*N332,2)</f>
        <v>0</v>
      </c>
      <c r="P332" s="235">
        <v>0</v>
      </c>
      <c r="Q332" s="235">
        <f>ROUND(E332*P332,2)</f>
        <v>0</v>
      </c>
      <c r="R332" s="237" t="s">
        <v>651</v>
      </c>
      <c r="S332" s="237" t="s">
        <v>209</v>
      </c>
      <c r="T332" s="238" t="s">
        <v>209</v>
      </c>
      <c r="U332" s="223">
        <v>0.75</v>
      </c>
      <c r="V332" s="223">
        <f>ROUND(E332*U332,2)</f>
        <v>3</v>
      </c>
      <c r="W332" s="223"/>
      <c r="X332" s="223" t="s">
        <v>230</v>
      </c>
      <c r="Y332" s="223" t="s">
        <v>211</v>
      </c>
      <c r="Z332" s="213"/>
      <c r="AA332" s="213"/>
      <c r="AB332" s="213"/>
      <c r="AC332" s="213"/>
      <c r="AD332" s="213"/>
      <c r="AE332" s="213"/>
      <c r="AF332" s="213"/>
      <c r="AG332" s="213" t="s">
        <v>231</v>
      </c>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row>
    <row r="333" spans="1:60" ht="22.5" outlineLevel="2" x14ac:dyDescent="0.2">
      <c r="A333" s="220"/>
      <c r="B333" s="221"/>
      <c r="C333" s="258" t="s">
        <v>655</v>
      </c>
      <c r="D333" s="252"/>
      <c r="E333" s="253">
        <v>4</v>
      </c>
      <c r="F333" s="223"/>
      <c r="G333" s="223"/>
      <c r="H333" s="223"/>
      <c r="I333" s="223"/>
      <c r="J333" s="223"/>
      <c r="K333" s="223"/>
      <c r="L333" s="223"/>
      <c r="M333" s="223"/>
      <c r="N333" s="222"/>
      <c r="O333" s="222"/>
      <c r="P333" s="222"/>
      <c r="Q333" s="222"/>
      <c r="R333" s="223"/>
      <c r="S333" s="223"/>
      <c r="T333" s="223"/>
      <c r="U333" s="223"/>
      <c r="V333" s="223"/>
      <c r="W333" s="223"/>
      <c r="X333" s="223"/>
      <c r="Y333" s="223"/>
      <c r="Z333" s="213"/>
      <c r="AA333" s="213"/>
      <c r="AB333" s="213"/>
      <c r="AC333" s="213"/>
      <c r="AD333" s="213"/>
      <c r="AE333" s="213"/>
      <c r="AF333" s="213"/>
      <c r="AG333" s="213" t="s">
        <v>235</v>
      </c>
      <c r="AH333" s="213">
        <v>0</v>
      </c>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row>
    <row r="334" spans="1:60" outlineLevel="1" x14ac:dyDescent="0.2">
      <c r="A334" s="239">
        <v>123</v>
      </c>
      <c r="B334" s="240" t="s">
        <v>656</v>
      </c>
      <c r="C334" s="247" t="s">
        <v>657</v>
      </c>
      <c r="D334" s="241" t="s">
        <v>308</v>
      </c>
      <c r="E334" s="242">
        <v>8</v>
      </c>
      <c r="F334" s="243"/>
      <c r="G334" s="244">
        <f>ROUND(E334*F334,2)</f>
        <v>0</v>
      </c>
      <c r="H334" s="243"/>
      <c r="I334" s="244">
        <f>ROUND(E334*H334,2)</f>
        <v>0</v>
      </c>
      <c r="J334" s="243"/>
      <c r="K334" s="244">
        <f>ROUND(E334*J334,2)</f>
        <v>0</v>
      </c>
      <c r="L334" s="244">
        <v>21</v>
      </c>
      <c r="M334" s="244">
        <f>G334*(1+L334/100)</f>
        <v>0</v>
      </c>
      <c r="N334" s="242">
        <v>0</v>
      </c>
      <c r="O334" s="242">
        <f>ROUND(E334*N334,2)</f>
        <v>0</v>
      </c>
      <c r="P334" s="242">
        <v>0</v>
      </c>
      <c r="Q334" s="242">
        <f>ROUND(E334*P334,2)</f>
        <v>0</v>
      </c>
      <c r="R334" s="244" t="s">
        <v>651</v>
      </c>
      <c r="S334" s="244" t="s">
        <v>209</v>
      </c>
      <c r="T334" s="245" t="s">
        <v>209</v>
      </c>
      <c r="U334" s="223">
        <v>0.44500000000000001</v>
      </c>
      <c r="V334" s="223">
        <f>ROUND(E334*U334,2)</f>
        <v>3.56</v>
      </c>
      <c r="W334" s="223"/>
      <c r="X334" s="223" t="s">
        <v>230</v>
      </c>
      <c r="Y334" s="223" t="s">
        <v>211</v>
      </c>
      <c r="Z334" s="213"/>
      <c r="AA334" s="213"/>
      <c r="AB334" s="213"/>
      <c r="AC334" s="213"/>
      <c r="AD334" s="213"/>
      <c r="AE334" s="213"/>
      <c r="AF334" s="213"/>
      <c r="AG334" s="213" t="s">
        <v>231</v>
      </c>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row>
    <row r="335" spans="1:60" outlineLevel="1" x14ac:dyDescent="0.2">
      <c r="A335" s="239">
        <v>124</v>
      </c>
      <c r="B335" s="240" t="s">
        <v>658</v>
      </c>
      <c r="C335" s="247" t="s">
        <v>659</v>
      </c>
      <c r="D335" s="241" t="s">
        <v>624</v>
      </c>
      <c r="E335" s="242">
        <v>1</v>
      </c>
      <c r="F335" s="243"/>
      <c r="G335" s="244">
        <f>ROUND(E335*F335,2)</f>
        <v>0</v>
      </c>
      <c r="H335" s="243"/>
      <c r="I335" s="244">
        <f>ROUND(E335*H335,2)</f>
        <v>0</v>
      </c>
      <c r="J335" s="243"/>
      <c r="K335" s="244">
        <f>ROUND(E335*J335,2)</f>
        <v>0</v>
      </c>
      <c r="L335" s="244">
        <v>21</v>
      </c>
      <c r="M335" s="244">
        <f>G335*(1+L335/100)</f>
        <v>0</v>
      </c>
      <c r="N335" s="242">
        <v>0</v>
      </c>
      <c r="O335" s="242">
        <f>ROUND(E335*N335,2)</f>
        <v>0</v>
      </c>
      <c r="P335" s="242">
        <v>0</v>
      </c>
      <c r="Q335" s="242">
        <f>ROUND(E335*P335,2)</f>
        <v>0</v>
      </c>
      <c r="R335" s="244"/>
      <c r="S335" s="244" t="s">
        <v>422</v>
      </c>
      <c r="T335" s="245" t="s">
        <v>423</v>
      </c>
      <c r="U335" s="223">
        <v>0</v>
      </c>
      <c r="V335" s="223">
        <f>ROUND(E335*U335,2)</f>
        <v>0</v>
      </c>
      <c r="W335" s="223"/>
      <c r="X335" s="223" t="s">
        <v>230</v>
      </c>
      <c r="Y335" s="223" t="s">
        <v>211</v>
      </c>
      <c r="Z335" s="213"/>
      <c r="AA335" s="213"/>
      <c r="AB335" s="213"/>
      <c r="AC335" s="213"/>
      <c r="AD335" s="213"/>
      <c r="AE335" s="213"/>
      <c r="AF335" s="213"/>
      <c r="AG335" s="213" t="s">
        <v>231</v>
      </c>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row>
    <row r="336" spans="1:60" outlineLevel="1" x14ac:dyDescent="0.2">
      <c r="A336" s="239">
        <v>125</v>
      </c>
      <c r="B336" s="240" t="s">
        <v>660</v>
      </c>
      <c r="C336" s="247" t="s">
        <v>661</v>
      </c>
      <c r="D336" s="241" t="s">
        <v>624</v>
      </c>
      <c r="E336" s="242">
        <v>2</v>
      </c>
      <c r="F336" s="243"/>
      <c r="G336" s="244">
        <f>ROUND(E336*F336,2)</f>
        <v>0</v>
      </c>
      <c r="H336" s="243"/>
      <c r="I336" s="244">
        <f>ROUND(E336*H336,2)</f>
        <v>0</v>
      </c>
      <c r="J336" s="243"/>
      <c r="K336" s="244">
        <f>ROUND(E336*J336,2)</f>
        <v>0</v>
      </c>
      <c r="L336" s="244">
        <v>21</v>
      </c>
      <c r="M336" s="244">
        <f>G336*(1+L336/100)</f>
        <v>0</v>
      </c>
      <c r="N336" s="242">
        <v>0</v>
      </c>
      <c r="O336" s="242">
        <f>ROUND(E336*N336,2)</f>
        <v>0</v>
      </c>
      <c r="P336" s="242">
        <v>0</v>
      </c>
      <c r="Q336" s="242">
        <f>ROUND(E336*P336,2)</f>
        <v>0</v>
      </c>
      <c r="R336" s="244"/>
      <c r="S336" s="244" t="s">
        <v>422</v>
      </c>
      <c r="T336" s="245" t="s">
        <v>423</v>
      </c>
      <c r="U336" s="223">
        <v>0</v>
      </c>
      <c r="V336" s="223">
        <f>ROUND(E336*U336,2)</f>
        <v>0</v>
      </c>
      <c r="W336" s="223"/>
      <c r="X336" s="223" t="s">
        <v>293</v>
      </c>
      <c r="Y336" s="223" t="s">
        <v>211</v>
      </c>
      <c r="Z336" s="213"/>
      <c r="AA336" s="213"/>
      <c r="AB336" s="213"/>
      <c r="AC336" s="213"/>
      <c r="AD336" s="213"/>
      <c r="AE336" s="213"/>
      <c r="AF336" s="213"/>
      <c r="AG336" s="213" t="s">
        <v>294</v>
      </c>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row>
    <row r="337" spans="1:60" outlineLevel="1" x14ac:dyDescent="0.2">
      <c r="A337" s="232">
        <v>126</v>
      </c>
      <c r="B337" s="233" t="s">
        <v>662</v>
      </c>
      <c r="C337" s="248" t="s">
        <v>663</v>
      </c>
      <c r="D337" s="234" t="s">
        <v>308</v>
      </c>
      <c r="E337" s="235">
        <v>8</v>
      </c>
      <c r="F337" s="236"/>
      <c r="G337" s="237">
        <f>ROUND(E337*F337,2)</f>
        <v>0</v>
      </c>
      <c r="H337" s="236"/>
      <c r="I337" s="237">
        <f>ROUND(E337*H337,2)</f>
        <v>0</v>
      </c>
      <c r="J337" s="236"/>
      <c r="K337" s="237">
        <f>ROUND(E337*J337,2)</f>
        <v>0</v>
      </c>
      <c r="L337" s="237">
        <v>21</v>
      </c>
      <c r="M337" s="237">
        <f>G337*(1+L337/100)</f>
        <v>0</v>
      </c>
      <c r="N337" s="235">
        <v>5.0000000000000001E-3</v>
      </c>
      <c r="O337" s="235">
        <f>ROUND(E337*N337,2)</f>
        <v>0.04</v>
      </c>
      <c r="P337" s="235">
        <v>0</v>
      </c>
      <c r="Q337" s="235">
        <f>ROUND(E337*P337,2)</f>
        <v>0</v>
      </c>
      <c r="R337" s="237"/>
      <c r="S337" s="237" t="s">
        <v>422</v>
      </c>
      <c r="T337" s="238" t="s">
        <v>423</v>
      </c>
      <c r="U337" s="223">
        <v>0</v>
      </c>
      <c r="V337" s="223">
        <f>ROUND(E337*U337,2)</f>
        <v>0</v>
      </c>
      <c r="W337" s="223"/>
      <c r="X337" s="223" t="s">
        <v>293</v>
      </c>
      <c r="Y337" s="223" t="s">
        <v>211</v>
      </c>
      <c r="Z337" s="213"/>
      <c r="AA337" s="213"/>
      <c r="AB337" s="213"/>
      <c r="AC337" s="213"/>
      <c r="AD337" s="213"/>
      <c r="AE337" s="213"/>
      <c r="AF337" s="213"/>
      <c r="AG337" s="213" t="s">
        <v>294</v>
      </c>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row>
    <row r="338" spans="1:60" outlineLevel="2" x14ac:dyDescent="0.2">
      <c r="A338" s="220"/>
      <c r="B338" s="221"/>
      <c r="C338" s="258" t="s">
        <v>664</v>
      </c>
      <c r="D338" s="252"/>
      <c r="E338" s="253">
        <v>8</v>
      </c>
      <c r="F338" s="223"/>
      <c r="G338" s="223"/>
      <c r="H338" s="223"/>
      <c r="I338" s="223"/>
      <c r="J338" s="223"/>
      <c r="K338" s="223"/>
      <c r="L338" s="223"/>
      <c r="M338" s="223"/>
      <c r="N338" s="222"/>
      <c r="O338" s="222"/>
      <c r="P338" s="222"/>
      <c r="Q338" s="222"/>
      <c r="R338" s="223"/>
      <c r="S338" s="223"/>
      <c r="T338" s="223"/>
      <c r="U338" s="223"/>
      <c r="V338" s="223"/>
      <c r="W338" s="223"/>
      <c r="X338" s="223"/>
      <c r="Y338" s="223"/>
      <c r="Z338" s="213"/>
      <c r="AA338" s="213"/>
      <c r="AB338" s="213"/>
      <c r="AC338" s="213"/>
      <c r="AD338" s="213"/>
      <c r="AE338" s="213"/>
      <c r="AF338" s="213"/>
      <c r="AG338" s="213" t="s">
        <v>235</v>
      </c>
      <c r="AH338" s="213">
        <v>0</v>
      </c>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row>
    <row r="339" spans="1:60" ht="22.5" outlineLevel="3" x14ac:dyDescent="0.2">
      <c r="A339" s="220"/>
      <c r="B339" s="221"/>
      <c r="C339" s="258" t="s">
        <v>665</v>
      </c>
      <c r="D339" s="252"/>
      <c r="E339" s="253"/>
      <c r="F339" s="223"/>
      <c r="G339" s="223"/>
      <c r="H339" s="223"/>
      <c r="I339" s="223"/>
      <c r="J339" s="223"/>
      <c r="K339" s="223"/>
      <c r="L339" s="223"/>
      <c r="M339" s="223"/>
      <c r="N339" s="222"/>
      <c r="O339" s="222"/>
      <c r="P339" s="222"/>
      <c r="Q339" s="222"/>
      <c r="R339" s="223"/>
      <c r="S339" s="223"/>
      <c r="T339" s="223"/>
      <c r="U339" s="223"/>
      <c r="V339" s="223"/>
      <c r="W339" s="223"/>
      <c r="X339" s="223"/>
      <c r="Y339" s="223"/>
      <c r="Z339" s="213"/>
      <c r="AA339" s="213"/>
      <c r="AB339" s="213"/>
      <c r="AC339" s="213"/>
      <c r="AD339" s="213"/>
      <c r="AE339" s="213"/>
      <c r="AF339" s="213"/>
      <c r="AG339" s="213" t="s">
        <v>235</v>
      </c>
      <c r="AH339" s="213">
        <v>0</v>
      </c>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row>
    <row r="340" spans="1:60" outlineLevel="1" x14ac:dyDescent="0.2">
      <c r="A340" s="232">
        <v>127</v>
      </c>
      <c r="B340" s="233" t="s">
        <v>666</v>
      </c>
      <c r="C340" s="248" t="s">
        <v>667</v>
      </c>
      <c r="D340" s="234" t="s">
        <v>668</v>
      </c>
      <c r="E340" s="235">
        <v>2</v>
      </c>
      <c r="F340" s="236"/>
      <c r="G340" s="237">
        <f>ROUND(E340*F340,2)</f>
        <v>0</v>
      </c>
      <c r="H340" s="236"/>
      <c r="I340" s="237">
        <f>ROUND(E340*H340,2)</f>
        <v>0</v>
      </c>
      <c r="J340" s="236"/>
      <c r="K340" s="237">
        <f>ROUND(E340*J340,2)</f>
        <v>0</v>
      </c>
      <c r="L340" s="237">
        <v>21</v>
      </c>
      <c r="M340" s="237">
        <f>G340*(1+L340/100)</f>
        <v>0</v>
      </c>
      <c r="N340" s="235">
        <v>0</v>
      </c>
      <c r="O340" s="235">
        <f>ROUND(E340*N340,2)</f>
        <v>0</v>
      </c>
      <c r="P340" s="235">
        <v>0</v>
      </c>
      <c r="Q340" s="235">
        <f>ROUND(E340*P340,2)</f>
        <v>0</v>
      </c>
      <c r="R340" s="237"/>
      <c r="S340" s="237" t="s">
        <v>422</v>
      </c>
      <c r="T340" s="238" t="s">
        <v>423</v>
      </c>
      <c r="U340" s="223">
        <v>0</v>
      </c>
      <c r="V340" s="223">
        <f>ROUND(E340*U340,2)</f>
        <v>0</v>
      </c>
      <c r="W340" s="223"/>
      <c r="X340" s="223" t="s">
        <v>293</v>
      </c>
      <c r="Y340" s="223" t="s">
        <v>211</v>
      </c>
      <c r="Z340" s="213"/>
      <c r="AA340" s="213"/>
      <c r="AB340" s="213"/>
      <c r="AC340" s="213"/>
      <c r="AD340" s="213"/>
      <c r="AE340" s="213"/>
      <c r="AF340" s="213"/>
      <c r="AG340" s="213" t="s">
        <v>294</v>
      </c>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row>
    <row r="341" spans="1:60" outlineLevel="2" x14ac:dyDescent="0.2">
      <c r="A341" s="220"/>
      <c r="B341" s="221"/>
      <c r="C341" s="259" t="s">
        <v>667</v>
      </c>
      <c r="D341" s="256"/>
      <c r="E341" s="256"/>
      <c r="F341" s="256"/>
      <c r="G341" s="256"/>
      <c r="H341" s="223"/>
      <c r="I341" s="223"/>
      <c r="J341" s="223"/>
      <c r="K341" s="223"/>
      <c r="L341" s="223"/>
      <c r="M341" s="223"/>
      <c r="N341" s="222"/>
      <c r="O341" s="222"/>
      <c r="P341" s="222"/>
      <c r="Q341" s="222"/>
      <c r="R341" s="223"/>
      <c r="S341" s="223"/>
      <c r="T341" s="223"/>
      <c r="U341" s="223"/>
      <c r="V341" s="223"/>
      <c r="W341" s="223"/>
      <c r="X341" s="223"/>
      <c r="Y341" s="223"/>
      <c r="Z341" s="213"/>
      <c r="AA341" s="213"/>
      <c r="AB341" s="213"/>
      <c r="AC341" s="213"/>
      <c r="AD341" s="213"/>
      <c r="AE341" s="213"/>
      <c r="AF341" s="213"/>
      <c r="AG341" s="213" t="s">
        <v>669</v>
      </c>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row>
    <row r="342" spans="1:60" ht="33.75" outlineLevel="1" x14ac:dyDescent="0.2">
      <c r="A342" s="232">
        <v>128</v>
      </c>
      <c r="B342" s="233" t="s">
        <v>670</v>
      </c>
      <c r="C342" s="248" t="s">
        <v>671</v>
      </c>
      <c r="D342" s="234" t="s">
        <v>254</v>
      </c>
      <c r="E342" s="235">
        <v>20</v>
      </c>
      <c r="F342" s="236"/>
      <c r="G342" s="237">
        <f>ROUND(E342*F342,2)</f>
        <v>0</v>
      </c>
      <c r="H342" s="236"/>
      <c r="I342" s="237">
        <f>ROUND(E342*H342,2)</f>
        <v>0</v>
      </c>
      <c r="J342" s="236"/>
      <c r="K342" s="237">
        <f>ROUND(E342*J342,2)</f>
        <v>0</v>
      </c>
      <c r="L342" s="237">
        <v>21</v>
      </c>
      <c r="M342" s="237">
        <f>G342*(1+L342/100)</f>
        <v>0</v>
      </c>
      <c r="N342" s="235">
        <v>4.0000000000000003E-5</v>
      </c>
      <c r="O342" s="235">
        <f>ROUND(E342*N342,2)</f>
        <v>0</v>
      </c>
      <c r="P342" s="235">
        <v>0</v>
      </c>
      <c r="Q342" s="235">
        <f>ROUND(E342*P342,2)</f>
        <v>0</v>
      </c>
      <c r="R342" s="237" t="s">
        <v>292</v>
      </c>
      <c r="S342" s="237" t="s">
        <v>209</v>
      </c>
      <c r="T342" s="238" t="s">
        <v>209</v>
      </c>
      <c r="U342" s="223">
        <v>0</v>
      </c>
      <c r="V342" s="223">
        <f>ROUND(E342*U342,2)</f>
        <v>0</v>
      </c>
      <c r="W342" s="223"/>
      <c r="X342" s="223" t="s">
        <v>293</v>
      </c>
      <c r="Y342" s="223" t="s">
        <v>211</v>
      </c>
      <c r="Z342" s="213"/>
      <c r="AA342" s="213"/>
      <c r="AB342" s="213"/>
      <c r="AC342" s="213"/>
      <c r="AD342" s="213"/>
      <c r="AE342" s="213"/>
      <c r="AF342" s="213"/>
      <c r="AG342" s="213" t="s">
        <v>294</v>
      </c>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row>
    <row r="343" spans="1:60" outlineLevel="2" x14ac:dyDescent="0.2">
      <c r="A343" s="220"/>
      <c r="B343" s="221"/>
      <c r="C343" s="258" t="s">
        <v>672</v>
      </c>
      <c r="D343" s="252"/>
      <c r="E343" s="253">
        <v>20</v>
      </c>
      <c r="F343" s="223"/>
      <c r="G343" s="223"/>
      <c r="H343" s="223"/>
      <c r="I343" s="223"/>
      <c r="J343" s="223"/>
      <c r="K343" s="223"/>
      <c r="L343" s="223"/>
      <c r="M343" s="223"/>
      <c r="N343" s="222"/>
      <c r="O343" s="222"/>
      <c r="P343" s="222"/>
      <c r="Q343" s="222"/>
      <c r="R343" s="223"/>
      <c r="S343" s="223"/>
      <c r="T343" s="223"/>
      <c r="U343" s="223"/>
      <c r="V343" s="223"/>
      <c r="W343" s="223"/>
      <c r="X343" s="223"/>
      <c r="Y343" s="223"/>
      <c r="Z343" s="213"/>
      <c r="AA343" s="213"/>
      <c r="AB343" s="213"/>
      <c r="AC343" s="213"/>
      <c r="AD343" s="213"/>
      <c r="AE343" s="213"/>
      <c r="AF343" s="213"/>
      <c r="AG343" s="213" t="s">
        <v>235</v>
      </c>
      <c r="AH343" s="213">
        <v>0</v>
      </c>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row>
    <row r="344" spans="1:60" ht="33.75" outlineLevel="1" x14ac:dyDescent="0.2">
      <c r="A344" s="239">
        <v>129</v>
      </c>
      <c r="B344" s="240" t="s">
        <v>673</v>
      </c>
      <c r="C344" s="247" t="s">
        <v>674</v>
      </c>
      <c r="D344" s="241" t="s">
        <v>254</v>
      </c>
      <c r="E344" s="242">
        <v>10</v>
      </c>
      <c r="F344" s="243"/>
      <c r="G344" s="244">
        <f>ROUND(E344*F344,2)</f>
        <v>0</v>
      </c>
      <c r="H344" s="243"/>
      <c r="I344" s="244">
        <f>ROUND(E344*H344,2)</f>
        <v>0</v>
      </c>
      <c r="J344" s="243"/>
      <c r="K344" s="244">
        <f>ROUND(E344*J344,2)</f>
        <v>0</v>
      </c>
      <c r="L344" s="244">
        <v>21</v>
      </c>
      <c r="M344" s="244">
        <f>G344*(1+L344/100)</f>
        <v>0</v>
      </c>
      <c r="N344" s="242">
        <v>1.7000000000000001E-4</v>
      </c>
      <c r="O344" s="242">
        <f>ROUND(E344*N344,2)</f>
        <v>0</v>
      </c>
      <c r="P344" s="242">
        <v>0</v>
      </c>
      <c r="Q344" s="242">
        <f>ROUND(E344*P344,2)</f>
        <v>0</v>
      </c>
      <c r="R344" s="244" t="s">
        <v>292</v>
      </c>
      <c r="S344" s="244" t="s">
        <v>209</v>
      </c>
      <c r="T344" s="245" t="s">
        <v>209</v>
      </c>
      <c r="U344" s="223">
        <v>0</v>
      </c>
      <c r="V344" s="223">
        <f>ROUND(E344*U344,2)</f>
        <v>0</v>
      </c>
      <c r="W344" s="223"/>
      <c r="X344" s="223" t="s">
        <v>293</v>
      </c>
      <c r="Y344" s="223" t="s">
        <v>211</v>
      </c>
      <c r="Z344" s="213"/>
      <c r="AA344" s="213"/>
      <c r="AB344" s="213"/>
      <c r="AC344" s="213"/>
      <c r="AD344" s="213"/>
      <c r="AE344" s="213"/>
      <c r="AF344" s="213"/>
      <c r="AG344" s="213" t="s">
        <v>294</v>
      </c>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row>
    <row r="345" spans="1:60" ht="22.5" outlineLevel="1" x14ac:dyDescent="0.2">
      <c r="A345" s="239">
        <v>130</v>
      </c>
      <c r="B345" s="240" t="s">
        <v>675</v>
      </c>
      <c r="C345" s="247" t="s">
        <v>676</v>
      </c>
      <c r="D345" s="241" t="s">
        <v>308</v>
      </c>
      <c r="E345" s="242">
        <v>3</v>
      </c>
      <c r="F345" s="243"/>
      <c r="G345" s="244">
        <f>ROUND(E345*F345,2)</f>
        <v>0</v>
      </c>
      <c r="H345" s="243"/>
      <c r="I345" s="244">
        <f>ROUND(E345*H345,2)</f>
        <v>0</v>
      </c>
      <c r="J345" s="243"/>
      <c r="K345" s="244">
        <f>ROUND(E345*J345,2)</f>
        <v>0</v>
      </c>
      <c r="L345" s="244">
        <v>21</v>
      </c>
      <c r="M345" s="244">
        <f>G345*(1+L345/100)</f>
        <v>0</v>
      </c>
      <c r="N345" s="242">
        <v>0</v>
      </c>
      <c r="O345" s="242">
        <f>ROUND(E345*N345,2)</f>
        <v>0</v>
      </c>
      <c r="P345" s="242">
        <v>0</v>
      </c>
      <c r="Q345" s="242">
        <f>ROUND(E345*P345,2)</f>
        <v>0</v>
      </c>
      <c r="R345" s="244"/>
      <c r="S345" s="244" t="s">
        <v>422</v>
      </c>
      <c r="T345" s="245" t="s">
        <v>423</v>
      </c>
      <c r="U345" s="223">
        <v>0</v>
      </c>
      <c r="V345" s="223">
        <f>ROUND(E345*U345,2)</f>
        <v>0</v>
      </c>
      <c r="W345" s="223"/>
      <c r="X345" s="223" t="s">
        <v>293</v>
      </c>
      <c r="Y345" s="223" t="s">
        <v>211</v>
      </c>
      <c r="Z345" s="213"/>
      <c r="AA345" s="213"/>
      <c r="AB345" s="213"/>
      <c r="AC345" s="213"/>
      <c r="AD345" s="213"/>
      <c r="AE345" s="213"/>
      <c r="AF345" s="213"/>
      <c r="AG345" s="213" t="s">
        <v>294</v>
      </c>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row>
    <row r="346" spans="1:60" outlineLevel="1" x14ac:dyDescent="0.2">
      <c r="A346" s="239">
        <v>131</v>
      </c>
      <c r="B346" s="240" t="s">
        <v>677</v>
      </c>
      <c r="C346" s="247" t="s">
        <v>678</v>
      </c>
      <c r="D346" s="241" t="s">
        <v>624</v>
      </c>
      <c r="E346" s="242">
        <v>10</v>
      </c>
      <c r="F346" s="243"/>
      <c r="G346" s="244">
        <f>ROUND(E346*F346,2)</f>
        <v>0</v>
      </c>
      <c r="H346" s="243"/>
      <c r="I346" s="244">
        <f>ROUND(E346*H346,2)</f>
        <v>0</v>
      </c>
      <c r="J346" s="243"/>
      <c r="K346" s="244">
        <f>ROUND(E346*J346,2)</f>
        <v>0</v>
      </c>
      <c r="L346" s="244">
        <v>21</v>
      </c>
      <c r="M346" s="244">
        <f>G346*(1+L346/100)</f>
        <v>0</v>
      </c>
      <c r="N346" s="242">
        <v>0</v>
      </c>
      <c r="O346" s="242">
        <f>ROUND(E346*N346,2)</f>
        <v>0</v>
      </c>
      <c r="P346" s="242">
        <v>0</v>
      </c>
      <c r="Q346" s="242">
        <f>ROUND(E346*P346,2)</f>
        <v>0</v>
      </c>
      <c r="R346" s="244"/>
      <c r="S346" s="244" t="s">
        <v>422</v>
      </c>
      <c r="T346" s="245" t="s">
        <v>423</v>
      </c>
      <c r="U346" s="223">
        <v>0</v>
      </c>
      <c r="V346" s="223">
        <f>ROUND(E346*U346,2)</f>
        <v>0</v>
      </c>
      <c r="W346" s="223"/>
      <c r="X346" s="223" t="s">
        <v>293</v>
      </c>
      <c r="Y346" s="223" t="s">
        <v>211</v>
      </c>
      <c r="Z346" s="213"/>
      <c r="AA346" s="213"/>
      <c r="AB346" s="213"/>
      <c r="AC346" s="213"/>
      <c r="AD346" s="213"/>
      <c r="AE346" s="213"/>
      <c r="AF346" s="213"/>
      <c r="AG346" s="213" t="s">
        <v>294</v>
      </c>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row>
    <row r="347" spans="1:60" outlineLevel="1" x14ac:dyDescent="0.2">
      <c r="A347" s="232">
        <v>132</v>
      </c>
      <c r="B347" s="233" t="s">
        <v>679</v>
      </c>
      <c r="C347" s="248" t="s">
        <v>680</v>
      </c>
      <c r="D347" s="234" t="s">
        <v>308</v>
      </c>
      <c r="E347" s="235">
        <v>14</v>
      </c>
      <c r="F347" s="236"/>
      <c r="G347" s="237">
        <f>ROUND(E347*F347,2)</f>
        <v>0</v>
      </c>
      <c r="H347" s="236"/>
      <c r="I347" s="237">
        <f>ROUND(E347*H347,2)</f>
        <v>0</v>
      </c>
      <c r="J347" s="236"/>
      <c r="K347" s="237">
        <f>ROUND(E347*J347,2)</f>
        <v>0</v>
      </c>
      <c r="L347" s="237">
        <v>21</v>
      </c>
      <c r="M347" s="237">
        <f>G347*(1+L347/100)</f>
        <v>0</v>
      </c>
      <c r="N347" s="235">
        <v>1E-4</v>
      </c>
      <c r="O347" s="235">
        <f>ROUND(E347*N347,2)</f>
        <v>0</v>
      </c>
      <c r="P347" s="235">
        <v>0</v>
      </c>
      <c r="Q347" s="235">
        <f>ROUND(E347*P347,2)</f>
        <v>0</v>
      </c>
      <c r="R347" s="237"/>
      <c r="S347" s="237" t="s">
        <v>422</v>
      </c>
      <c r="T347" s="238" t="s">
        <v>423</v>
      </c>
      <c r="U347" s="223">
        <v>0</v>
      </c>
      <c r="V347" s="223">
        <f>ROUND(E347*U347,2)</f>
        <v>0</v>
      </c>
      <c r="W347" s="223"/>
      <c r="X347" s="223" t="s">
        <v>293</v>
      </c>
      <c r="Y347" s="223" t="s">
        <v>211</v>
      </c>
      <c r="Z347" s="213"/>
      <c r="AA347" s="213"/>
      <c r="AB347" s="213"/>
      <c r="AC347" s="213"/>
      <c r="AD347" s="213"/>
      <c r="AE347" s="213"/>
      <c r="AF347" s="213"/>
      <c r="AG347" s="213" t="s">
        <v>294</v>
      </c>
      <c r="AH347" s="213"/>
      <c r="AI347" s="213"/>
      <c r="AJ347" s="213"/>
      <c r="AK347" s="213"/>
      <c r="AL347" s="213"/>
      <c r="AM347" s="213"/>
      <c r="AN347" s="213"/>
      <c r="AO347" s="213"/>
      <c r="AP347" s="213"/>
      <c r="AQ347" s="213"/>
      <c r="AR347" s="213"/>
      <c r="AS347" s="213"/>
      <c r="AT347" s="213"/>
      <c r="AU347" s="213"/>
      <c r="AV347" s="213"/>
      <c r="AW347" s="213"/>
      <c r="AX347" s="213"/>
      <c r="AY347" s="213"/>
      <c r="AZ347" s="213"/>
      <c r="BA347" s="213"/>
      <c r="BB347" s="213"/>
      <c r="BC347" s="213"/>
      <c r="BD347" s="213"/>
      <c r="BE347" s="213"/>
      <c r="BF347" s="213"/>
      <c r="BG347" s="213"/>
      <c r="BH347" s="213"/>
    </row>
    <row r="348" spans="1:60" outlineLevel="2" x14ac:dyDescent="0.2">
      <c r="A348" s="220"/>
      <c r="B348" s="221"/>
      <c r="C348" s="258" t="s">
        <v>681</v>
      </c>
      <c r="D348" s="252"/>
      <c r="E348" s="253">
        <v>14</v>
      </c>
      <c r="F348" s="223"/>
      <c r="G348" s="223"/>
      <c r="H348" s="223"/>
      <c r="I348" s="223"/>
      <c r="J348" s="223"/>
      <c r="K348" s="223"/>
      <c r="L348" s="223"/>
      <c r="M348" s="223"/>
      <c r="N348" s="222"/>
      <c r="O348" s="222"/>
      <c r="P348" s="222"/>
      <c r="Q348" s="222"/>
      <c r="R348" s="223"/>
      <c r="S348" s="223"/>
      <c r="T348" s="223"/>
      <c r="U348" s="223"/>
      <c r="V348" s="223"/>
      <c r="W348" s="223"/>
      <c r="X348" s="223"/>
      <c r="Y348" s="223"/>
      <c r="Z348" s="213"/>
      <c r="AA348" s="213"/>
      <c r="AB348" s="213"/>
      <c r="AC348" s="213"/>
      <c r="AD348" s="213"/>
      <c r="AE348" s="213"/>
      <c r="AF348" s="213"/>
      <c r="AG348" s="213" t="s">
        <v>235</v>
      </c>
      <c r="AH348" s="213">
        <v>0</v>
      </c>
      <c r="AI348" s="213"/>
      <c r="AJ348" s="213"/>
      <c r="AK348" s="213"/>
      <c r="AL348" s="213"/>
      <c r="AM348" s="213"/>
      <c r="AN348" s="213"/>
      <c r="AO348" s="213"/>
      <c r="AP348" s="213"/>
      <c r="AQ348" s="213"/>
      <c r="AR348" s="213"/>
      <c r="AS348" s="213"/>
      <c r="AT348" s="213"/>
      <c r="AU348" s="213"/>
      <c r="AV348" s="213"/>
      <c r="AW348" s="213"/>
      <c r="AX348" s="213"/>
      <c r="AY348" s="213"/>
      <c r="AZ348" s="213"/>
      <c r="BA348" s="213"/>
      <c r="BB348" s="213"/>
      <c r="BC348" s="213"/>
      <c r="BD348" s="213"/>
      <c r="BE348" s="213"/>
      <c r="BF348" s="213"/>
      <c r="BG348" s="213"/>
      <c r="BH348" s="213"/>
    </row>
    <row r="349" spans="1:60" outlineLevel="1" x14ac:dyDescent="0.2">
      <c r="A349" s="239">
        <v>133</v>
      </c>
      <c r="B349" s="240" t="s">
        <v>682</v>
      </c>
      <c r="C349" s="247" t="s">
        <v>683</v>
      </c>
      <c r="D349" s="241" t="s">
        <v>624</v>
      </c>
      <c r="E349" s="242">
        <v>12</v>
      </c>
      <c r="F349" s="243"/>
      <c r="G349" s="244">
        <f>ROUND(E349*F349,2)</f>
        <v>0</v>
      </c>
      <c r="H349" s="243"/>
      <c r="I349" s="244">
        <f>ROUND(E349*H349,2)</f>
        <v>0</v>
      </c>
      <c r="J349" s="243"/>
      <c r="K349" s="244">
        <f>ROUND(E349*J349,2)</f>
        <v>0</v>
      </c>
      <c r="L349" s="244">
        <v>21</v>
      </c>
      <c r="M349" s="244">
        <f>G349*(1+L349/100)</f>
        <v>0</v>
      </c>
      <c r="N349" s="242">
        <v>0</v>
      </c>
      <c r="O349" s="242">
        <f>ROUND(E349*N349,2)</f>
        <v>0</v>
      </c>
      <c r="P349" s="242">
        <v>0</v>
      </c>
      <c r="Q349" s="242">
        <f>ROUND(E349*P349,2)</f>
        <v>0</v>
      </c>
      <c r="R349" s="244"/>
      <c r="S349" s="244" t="s">
        <v>422</v>
      </c>
      <c r="T349" s="245" t="s">
        <v>423</v>
      </c>
      <c r="U349" s="223">
        <v>0</v>
      </c>
      <c r="V349" s="223">
        <f>ROUND(E349*U349,2)</f>
        <v>0</v>
      </c>
      <c r="W349" s="223"/>
      <c r="X349" s="223" t="s">
        <v>293</v>
      </c>
      <c r="Y349" s="223" t="s">
        <v>211</v>
      </c>
      <c r="Z349" s="213"/>
      <c r="AA349" s="213"/>
      <c r="AB349" s="213"/>
      <c r="AC349" s="213"/>
      <c r="AD349" s="213"/>
      <c r="AE349" s="213"/>
      <c r="AF349" s="213"/>
      <c r="AG349" s="213" t="s">
        <v>294</v>
      </c>
      <c r="AH349" s="213"/>
      <c r="AI349" s="213"/>
      <c r="AJ349" s="213"/>
      <c r="AK349" s="213"/>
      <c r="AL349" s="213"/>
      <c r="AM349" s="213"/>
      <c r="AN349" s="213"/>
      <c r="AO349" s="213"/>
      <c r="AP349" s="213"/>
      <c r="AQ349" s="213"/>
      <c r="AR349" s="213"/>
      <c r="AS349" s="213"/>
      <c r="AT349" s="213"/>
      <c r="AU349" s="213"/>
      <c r="AV349" s="213"/>
      <c r="AW349" s="213"/>
      <c r="AX349" s="213"/>
      <c r="AY349" s="213"/>
      <c r="AZ349" s="213"/>
      <c r="BA349" s="213"/>
      <c r="BB349" s="213"/>
      <c r="BC349" s="213"/>
      <c r="BD349" s="213"/>
      <c r="BE349" s="213"/>
      <c r="BF349" s="213"/>
      <c r="BG349" s="213"/>
      <c r="BH349" s="213"/>
    </row>
    <row r="350" spans="1:60" outlineLevel="1" x14ac:dyDescent="0.2">
      <c r="A350" s="239">
        <v>134</v>
      </c>
      <c r="B350" s="240" t="s">
        <v>684</v>
      </c>
      <c r="C350" s="247" t="s">
        <v>685</v>
      </c>
      <c r="D350" s="241" t="s">
        <v>624</v>
      </c>
      <c r="E350" s="242">
        <v>18</v>
      </c>
      <c r="F350" s="243"/>
      <c r="G350" s="244">
        <f>ROUND(E350*F350,2)</f>
        <v>0</v>
      </c>
      <c r="H350" s="243"/>
      <c r="I350" s="244">
        <f>ROUND(E350*H350,2)</f>
        <v>0</v>
      </c>
      <c r="J350" s="243"/>
      <c r="K350" s="244">
        <f>ROUND(E350*J350,2)</f>
        <v>0</v>
      </c>
      <c r="L350" s="244">
        <v>21</v>
      </c>
      <c r="M350" s="244">
        <f>G350*(1+L350/100)</f>
        <v>0</v>
      </c>
      <c r="N350" s="242">
        <v>0</v>
      </c>
      <c r="O350" s="242">
        <f>ROUND(E350*N350,2)</f>
        <v>0</v>
      </c>
      <c r="P350" s="242">
        <v>0</v>
      </c>
      <c r="Q350" s="242">
        <f>ROUND(E350*P350,2)</f>
        <v>0</v>
      </c>
      <c r="R350" s="244"/>
      <c r="S350" s="244" t="s">
        <v>422</v>
      </c>
      <c r="T350" s="245" t="s">
        <v>423</v>
      </c>
      <c r="U350" s="223">
        <v>0</v>
      </c>
      <c r="V350" s="223">
        <f>ROUND(E350*U350,2)</f>
        <v>0</v>
      </c>
      <c r="W350" s="223"/>
      <c r="X350" s="223" t="s">
        <v>293</v>
      </c>
      <c r="Y350" s="223" t="s">
        <v>211</v>
      </c>
      <c r="Z350" s="213"/>
      <c r="AA350" s="213"/>
      <c r="AB350" s="213"/>
      <c r="AC350" s="213"/>
      <c r="AD350" s="213"/>
      <c r="AE350" s="213"/>
      <c r="AF350" s="213"/>
      <c r="AG350" s="213" t="s">
        <v>294</v>
      </c>
      <c r="AH350" s="213"/>
      <c r="AI350" s="213"/>
      <c r="AJ350" s="213"/>
      <c r="AK350" s="213"/>
      <c r="AL350" s="213"/>
      <c r="AM350" s="213"/>
      <c r="AN350" s="213"/>
      <c r="AO350" s="213"/>
      <c r="AP350" s="213"/>
      <c r="AQ350" s="213"/>
      <c r="AR350" s="213"/>
      <c r="AS350" s="213"/>
      <c r="AT350" s="213"/>
      <c r="AU350" s="213"/>
      <c r="AV350" s="213"/>
      <c r="AW350" s="213"/>
      <c r="AX350" s="213"/>
      <c r="AY350" s="213"/>
      <c r="AZ350" s="213"/>
      <c r="BA350" s="213"/>
      <c r="BB350" s="213"/>
      <c r="BC350" s="213"/>
      <c r="BD350" s="213"/>
      <c r="BE350" s="213"/>
      <c r="BF350" s="213"/>
      <c r="BG350" s="213"/>
      <c r="BH350" s="213"/>
    </row>
    <row r="351" spans="1:60" outlineLevel="1" x14ac:dyDescent="0.2">
      <c r="A351" s="239">
        <v>135</v>
      </c>
      <c r="B351" s="240" t="s">
        <v>686</v>
      </c>
      <c r="C351" s="247" t="s">
        <v>687</v>
      </c>
      <c r="D351" s="241" t="s">
        <v>624</v>
      </c>
      <c r="E351" s="242">
        <v>10</v>
      </c>
      <c r="F351" s="243"/>
      <c r="G351" s="244">
        <f>ROUND(E351*F351,2)</f>
        <v>0</v>
      </c>
      <c r="H351" s="243"/>
      <c r="I351" s="244">
        <f>ROUND(E351*H351,2)</f>
        <v>0</v>
      </c>
      <c r="J351" s="243"/>
      <c r="K351" s="244">
        <f>ROUND(E351*J351,2)</f>
        <v>0</v>
      </c>
      <c r="L351" s="244">
        <v>21</v>
      </c>
      <c r="M351" s="244">
        <f>G351*(1+L351/100)</f>
        <v>0</v>
      </c>
      <c r="N351" s="242">
        <v>0</v>
      </c>
      <c r="O351" s="242">
        <f>ROUND(E351*N351,2)</f>
        <v>0</v>
      </c>
      <c r="P351" s="242">
        <v>0</v>
      </c>
      <c r="Q351" s="242">
        <f>ROUND(E351*P351,2)</f>
        <v>0</v>
      </c>
      <c r="R351" s="244"/>
      <c r="S351" s="244" t="s">
        <v>422</v>
      </c>
      <c r="T351" s="245" t="s">
        <v>423</v>
      </c>
      <c r="U351" s="223">
        <v>0</v>
      </c>
      <c r="V351" s="223">
        <f>ROUND(E351*U351,2)</f>
        <v>0</v>
      </c>
      <c r="W351" s="223"/>
      <c r="X351" s="223" t="s">
        <v>293</v>
      </c>
      <c r="Y351" s="223" t="s">
        <v>211</v>
      </c>
      <c r="Z351" s="213"/>
      <c r="AA351" s="213"/>
      <c r="AB351" s="213"/>
      <c r="AC351" s="213"/>
      <c r="AD351" s="213"/>
      <c r="AE351" s="213"/>
      <c r="AF351" s="213"/>
      <c r="AG351" s="213" t="s">
        <v>294</v>
      </c>
      <c r="AH351" s="213"/>
      <c r="AI351" s="213"/>
      <c r="AJ351" s="213"/>
      <c r="AK351" s="213"/>
      <c r="AL351" s="213"/>
      <c r="AM351" s="213"/>
      <c r="AN351" s="213"/>
      <c r="AO351" s="213"/>
      <c r="AP351" s="213"/>
      <c r="AQ351" s="213"/>
      <c r="AR351" s="213"/>
      <c r="AS351" s="213"/>
      <c r="AT351" s="213"/>
      <c r="AU351" s="213"/>
      <c r="AV351" s="213"/>
      <c r="AW351" s="213"/>
      <c r="AX351" s="213"/>
      <c r="AY351" s="213"/>
      <c r="AZ351" s="213"/>
      <c r="BA351" s="213"/>
      <c r="BB351" s="213"/>
      <c r="BC351" s="213"/>
      <c r="BD351" s="213"/>
      <c r="BE351" s="213"/>
      <c r="BF351" s="213"/>
      <c r="BG351" s="213"/>
      <c r="BH351" s="213"/>
    </row>
    <row r="352" spans="1:60" outlineLevel="1" x14ac:dyDescent="0.2">
      <c r="A352" s="239">
        <v>136</v>
      </c>
      <c r="B352" s="240" t="s">
        <v>688</v>
      </c>
      <c r="C352" s="247" t="s">
        <v>689</v>
      </c>
      <c r="D352" s="241" t="s">
        <v>438</v>
      </c>
      <c r="E352" s="242">
        <v>30</v>
      </c>
      <c r="F352" s="243"/>
      <c r="G352" s="244">
        <f>ROUND(E352*F352,2)</f>
        <v>0</v>
      </c>
      <c r="H352" s="243"/>
      <c r="I352" s="244">
        <f>ROUND(E352*H352,2)</f>
        <v>0</v>
      </c>
      <c r="J352" s="243"/>
      <c r="K352" s="244">
        <f>ROUND(E352*J352,2)</f>
        <v>0</v>
      </c>
      <c r="L352" s="244">
        <v>21</v>
      </c>
      <c r="M352" s="244">
        <f>G352*(1+L352/100)</f>
        <v>0</v>
      </c>
      <c r="N352" s="242">
        <v>5.0000000000000001E-4</v>
      </c>
      <c r="O352" s="242">
        <f>ROUND(E352*N352,2)</f>
        <v>0.02</v>
      </c>
      <c r="P352" s="242">
        <v>0</v>
      </c>
      <c r="Q352" s="242">
        <f>ROUND(E352*P352,2)</f>
        <v>0</v>
      </c>
      <c r="R352" s="244"/>
      <c r="S352" s="244" t="s">
        <v>422</v>
      </c>
      <c r="T352" s="245" t="s">
        <v>423</v>
      </c>
      <c r="U352" s="223">
        <v>0</v>
      </c>
      <c r="V352" s="223">
        <f>ROUND(E352*U352,2)</f>
        <v>0</v>
      </c>
      <c r="W352" s="223"/>
      <c r="X352" s="223" t="s">
        <v>293</v>
      </c>
      <c r="Y352" s="223" t="s">
        <v>211</v>
      </c>
      <c r="Z352" s="213"/>
      <c r="AA352" s="213"/>
      <c r="AB352" s="213"/>
      <c r="AC352" s="213"/>
      <c r="AD352" s="213"/>
      <c r="AE352" s="213"/>
      <c r="AF352" s="213"/>
      <c r="AG352" s="213" t="s">
        <v>294</v>
      </c>
      <c r="AH352" s="213"/>
      <c r="AI352" s="213"/>
      <c r="AJ352" s="213"/>
      <c r="AK352" s="213"/>
      <c r="AL352" s="213"/>
      <c r="AM352" s="213"/>
      <c r="AN352" s="213"/>
      <c r="AO352" s="213"/>
      <c r="AP352" s="213"/>
      <c r="AQ352" s="213"/>
      <c r="AR352" s="213"/>
      <c r="AS352" s="213"/>
      <c r="AT352" s="213"/>
      <c r="AU352" s="213"/>
      <c r="AV352" s="213"/>
      <c r="AW352" s="213"/>
      <c r="AX352" s="213"/>
      <c r="AY352" s="213"/>
      <c r="AZ352" s="213"/>
      <c r="BA352" s="213"/>
      <c r="BB352" s="213"/>
      <c r="BC352" s="213"/>
      <c r="BD352" s="213"/>
      <c r="BE352" s="213"/>
      <c r="BF352" s="213"/>
      <c r="BG352" s="213"/>
      <c r="BH352" s="213"/>
    </row>
    <row r="353" spans="1:60" ht="22.5" outlineLevel="1" x14ac:dyDescent="0.2">
      <c r="A353" s="239">
        <v>137</v>
      </c>
      <c r="B353" s="240" t="s">
        <v>690</v>
      </c>
      <c r="C353" s="247" t="s">
        <v>691</v>
      </c>
      <c r="D353" s="241" t="s">
        <v>254</v>
      </c>
      <c r="E353" s="242">
        <v>30</v>
      </c>
      <c r="F353" s="243"/>
      <c r="G353" s="244">
        <f>ROUND(E353*F353,2)</f>
        <v>0</v>
      </c>
      <c r="H353" s="243"/>
      <c r="I353" s="244">
        <f>ROUND(E353*H353,2)</f>
        <v>0</v>
      </c>
      <c r="J353" s="243"/>
      <c r="K353" s="244">
        <f>ROUND(E353*J353,2)</f>
        <v>0</v>
      </c>
      <c r="L353" s="244">
        <v>21</v>
      </c>
      <c r="M353" s="244">
        <f>G353*(1+L353/100)</f>
        <v>0</v>
      </c>
      <c r="N353" s="242">
        <v>1.4999999999999999E-4</v>
      </c>
      <c r="O353" s="242">
        <f>ROUND(E353*N353,2)</f>
        <v>0</v>
      </c>
      <c r="P353" s="242">
        <v>0</v>
      </c>
      <c r="Q353" s="242">
        <f>ROUND(E353*P353,2)</f>
        <v>0</v>
      </c>
      <c r="R353" s="244" t="s">
        <v>292</v>
      </c>
      <c r="S353" s="244" t="s">
        <v>209</v>
      </c>
      <c r="T353" s="245" t="s">
        <v>209</v>
      </c>
      <c r="U353" s="223">
        <v>0</v>
      </c>
      <c r="V353" s="223">
        <f>ROUND(E353*U353,2)</f>
        <v>0</v>
      </c>
      <c r="W353" s="223"/>
      <c r="X353" s="223" t="s">
        <v>293</v>
      </c>
      <c r="Y353" s="223" t="s">
        <v>211</v>
      </c>
      <c r="Z353" s="213"/>
      <c r="AA353" s="213"/>
      <c r="AB353" s="213"/>
      <c r="AC353" s="213"/>
      <c r="AD353" s="213"/>
      <c r="AE353" s="213"/>
      <c r="AF353" s="213"/>
      <c r="AG353" s="213" t="s">
        <v>294</v>
      </c>
      <c r="AH353" s="213"/>
      <c r="AI353" s="213"/>
      <c r="AJ353" s="213"/>
      <c r="AK353" s="213"/>
      <c r="AL353" s="213"/>
      <c r="AM353" s="213"/>
      <c r="AN353" s="213"/>
      <c r="AO353" s="213"/>
      <c r="AP353" s="213"/>
      <c r="AQ353" s="213"/>
      <c r="AR353" s="213"/>
      <c r="AS353" s="213"/>
      <c r="AT353" s="213"/>
      <c r="AU353" s="213"/>
      <c r="AV353" s="213"/>
      <c r="AW353" s="213"/>
      <c r="AX353" s="213"/>
      <c r="AY353" s="213"/>
      <c r="AZ353" s="213"/>
      <c r="BA353" s="213"/>
      <c r="BB353" s="213"/>
      <c r="BC353" s="213"/>
      <c r="BD353" s="213"/>
      <c r="BE353" s="213"/>
      <c r="BF353" s="213"/>
      <c r="BG353" s="213"/>
      <c r="BH353" s="213"/>
    </row>
    <row r="354" spans="1:60" x14ac:dyDescent="0.2">
      <c r="A354" s="225" t="s">
        <v>204</v>
      </c>
      <c r="B354" s="226" t="s">
        <v>168</v>
      </c>
      <c r="C354" s="246" t="s">
        <v>169</v>
      </c>
      <c r="D354" s="227"/>
      <c r="E354" s="228"/>
      <c r="F354" s="229"/>
      <c r="G354" s="229">
        <f>SUMIF(AG355:AG366,"&lt;&gt;NOR",G355:G366)</f>
        <v>0</v>
      </c>
      <c r="H354" s="229"/>
      <c r="I354" s="229">
        <f>SUM(I355:I366)</f>
        <v>0</v>
      </c>
      <c r="J354" s="229"/>
      <c r="K354" s="229">
        <f>SUM(K355:K366)</f>
        <v>0</v>
      </c>
      <c r="L354" s="229"/>
      <c r="M354" s="229">
        <f>SUM(M355:M366)</f>
        <v>0</v>
      </c>
      <c r="N354" s="228"/>
      <c r="O354" s="228">
        <f>SUM(O355:O366)</f>
        <v>0.02</v>
      </c>
      <c r="P354" s="228"/>
      <c r="Q354" s="228">
        <f>SUM(Q355:Q366)</f>
        <v>0</v>
      </c>
      <c r="R354" s="229"/>
      <c r="S354" s="229"/>
      <c r="T354" s="230"/>
      <c r="U354" s="224"/>
      <c r="V354" s="224">
        <f>SUM(V355:V366)</f>
        <v>2.4900000000000002</v>
      </c>
      <c r="W354" s="224"/>
      <c r="X354" s="224"/>
      <c r="Y354" s="224"/>
      <c r="AG354" t="s">
        <v>205</v>
      </c>
    </row>
    <row r="355" spans="1:60" outlineLevel="1" x14ac:dyDescent="0.2">
      <c r="A355" s="239">
        <v>138</v>
      </c>
      <c r="B355" s="240" t="s">
        <v>692</v>
      </c>
      <c r="C355" s="247" t="s">
        <v>693</v>
      </c>
      <c r="D355" s="241" t="s">
        <v>308</v>
      </c>
      <c r="E355" s="242">
        <v>2</v>
      </c>
      <c r="F355" s="243"/>
      <c r="G355" s="244">
        <f>ROUND(E355*F355,2)</f>
        <v>0</v>
      </c>
      <c r="H355" s="243"/>
      <c r="I355" s="244">
        <f>ROUND(E355*H355,2)</f>
        <v>0</v>
      </c>
      <c r="J355" s="243"/>
      <c r="K355" s="244">
        <f>ROUND(E355*J355,2)</f>
        <v>0</v>
      </c>
      <c r="L355" s="244">
        <v>21</v>
      </c>
      <c r="M355" s="244">
        <f>G355*(1+L355/100)</f>
        <v>0</v>
      </c>
      <c r="N355" s="242">
        <v>0</v>
      </c>
      <c r="O355" s="242">
        <f>ROUND(E355*N355,2)</f>
        <v>0</v>
      </c>
      <c r="P355" s="242">
        <v>0</v>
      </c>
      <c r="Q355" s="242">
        <f>ROUND(E355*P355,2)</f>
        <v>0</v>
      </c>
      <c r="R355" s="244"/>
      <c r="S355" s="244" t="s">
        <v>422</v>
      </c>
      <c r="T355" s="245" t="s">
        <v>694</v>
      </c>
      <c r="U355" s="223">
        <v>0.1</v>
      </c>
      <c r="V355" s="223">
        <f>ROUND(E355*U355,2)</f>
        <v>0.2</v>
      </c>
      <c r="W355" s="223"/>
      <c r="X355" s="223" t="s">
        <v>230</v>
      </c>
      <c r="Y355" s="223" t="s">
        <v>211</v>
      </c>
      <c r="Z355" s="213"/>
      <c r="AA355" s="213"/>
      <c r="AB355" s="213"/>
      <c r="AC355" s="213"/>
      <c r="AD355" s="213"/>
      <c r="AE355" s="213"/>
      <c r="AF355" s="213"/>
      <c r="AG355" s="213" t="s">
        <v>231</v>
      </c>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row>
    <row r="356" spans="1:60" outlineLevel="1" x14ac:dyDescent="0.2">
      <c r="A356" s="232">
        <v>139</v>
      </c>
      <c r="B356" s="233" t="s">
        <v>695</v>
      </c>
      <c r="C356" s="248" t="s">
        <v>696</v>
      </c>
      <c r="D356" s="234" t="s">
        <v>308</v>
      </c>
      <c r="E356" s="235">
        <v>6</v>
      </c>
      <c r="F356" s="236"/>
      <c r="G356" s="237">
        <f>ROUND(E356*F356,2)</f>
        <v>0</v>
      </c>
      <c r="H356" s="236"/>
      <c r="I356" s="237">
        <f>ROUND(E356*H356,2)</f>
        <v>0</v>
      </c>
      <c r="J356" s="236"/>
      <c r="K356" s="237">
        <f>ROUND(E356*J356,2)</f>
        <v>0</v>
      </c>
      <c r="L356" s="237">
        <v>21</v>
      </c>
      <c r="M356" s="237">
        <f>G356*(1+L356/100)</f>
        <v>0</v>
      </c>
      <c r="N356" s="235">
        <v>0</v>
      </c>
      <c r="O356" s="235">
        <f>ROUND(E356*N356,2)</f>
        <v>0</v>
      </c>
      <c r="P356" s="235">
        <v>0</v>
      </c>
      <c r="Q356" s="235">
        <f>ROUND(E356*P356,2)</f>
        <v>0</v>
      </c>
      <c r="R356" s="237"/>
      <c r="S356" s="237" t="s">
        <v>209</v>
      </c>
      <c r="T356" s="238" t="s">
        <v>209</v>
      </c>
      <c r="U356" s="223">
        <v>0.27</v>
      </c>
      <c r="V356" s="223">
        <f>ROUND(E356*U356,2)</f>
        <v>1.62</v>
      </c>
      <c r="W356" s="223"/>
      <c r="X356" s="223" t="s">
        <v>230</v>
      </c>
      <c r="Y356" s="223" t="s">
        <v>211</v>
      </c>
      <c r="Z356" s="213"/>
      <c r="AA356" s="213"/>
      <c r="AB356" s="213"/>
      <c r="AC356" s="213"/>
      <c r="AD356" s="213"/>
      <c r="AE356" s="213"/>
      <c r="AF356" s="213"/>
      <c r="AG356" s="213" t="s">
        <v>231</v>
      </c>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row>
    <row r="357" spans="1:60" outlineLevel="2" x14ac:dyDescent="0.2">
      <c r="A357" s="220"/>
      <c r="B357" s="221"/>
      <c r="C357" s="258" t="s">
        <v>697</v>
      </c>
      <c r="D357" s="252"/>
      <c r="E357" s="253">
        <v>6</v>
      </c>
      <c r="F357" s="223"/>
      <c r="G357" s="223"/>
      <c r="H357" s="223"/>
      <c r="I357" s="223"/>
      <c r="J357" s="223"/>
      <c r="K357" s="223"/>
      <c r="L357" s="223"/>
      <c r="M357" s="223"/>
      <c r="N357" s="222"/>
      <c r="O357" s="222"/>
      <c r="P357" s="222"/>
      <c r="Q357" s="222"/>
      <c r="R357" s="223"/>
      <c r="S357" s="223"/>
      <c r="T357" s="223"/>
      <c r="U357" s="223"/>
      <c r="V357" s="223"/>
      <c r="W357" s="223"/>
      <c r="X357" s="223"/>
      <c r="Y357" s="223"/>
      <c r="Z357" s="213"/>
      <c r="AA357" s="213"/>
      <c r="AB357" s="213"/>
      <c r="AC357" s="213"/>
      <c r="AD357" s="213"/>
      <c r="AE357" s="213"/>
      <c r="AF357" s="213"/>
      <c r="AG357" s="213" t="s">
        <v>235</v>
      </c>
      <c r="AH357" s="213">
        <v>0</v>
      </c>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row>
    <row r="358" spans="1:60" outlineLevel="1" x14ac:dyDescent="0.2">
      <c r="A358" s="232">
        <v>140</v>
      </c>
      <c r="B358" s="233" t="s">
        <v>698</v>
      </c>
      <c r="C358" s="248" t="s">
        <v>699</v>
      </c>
      <c r="D358" s="234" t="s">
        <v>308</v>
      </c>
      <c r="E358" s="235">
        <v>6</v>
      </c>
      <c r="F358" s="236"/>
      <c r="G358" s="237">
        <f>ROUND(E358*F358,2)</f>
        <v>0</v>
      </c>
      <c r="H358" s="236"/>
      <c r="I358" s="237">
        <f>ROUND(E358*H358,2)</f>
        <v>0</v>
      </c>
      <c r="J358" s="236"/>
      <c r="K358" s="237">
        <f>ROUND(E358*J358,2)</f>
        <v>0</v>
      </c>
      <c r="L358" s="237">
        <v>21</v>
      </c>
      <c r="M358" s="237">
        <f>G358*(1+L358/100)</f>
        <v>0</v>
      </c>
      <c r="N358" s="235">
        <v>0</v>
      </c>
      <c r="O358" s="235">
        <f>ROUND(E358*N358,2)</f>
        <v>0</v>
      </c>
      <c r="P358" s="235">
        <v>0</v>
      </c>
      <c r="Q358" s="235">
        <f>ROUND(E358*P358,2)</f>
        <v>0</v>
      </c>
      <c r="R358" s="237"/>
      <c r="S358" s="237" t="s">
        <v>422</v>
      </c>
      <c r="T358" s="238" t="s">
        <v>423</v>
      </c>
      <c r="U358" s="223">
        <v>0.1115</v>
      </c>
      <c r="V358" s="223">
        <f>ROUND(E358*U358,2)</f>
        <v>0.67</v>
      </c>
      <c r="W358" s="223"/>
      <c r="X358" s="223" t="s">
        <v>230</v>
      </c>
      <c r="Y358" s="223" t="s">
        <v>211</v>
      </c>
      <c r="Z358" s="213"/>
      <c r="AA358" s="213"/>
      <c r="AB358" s="213"/>
      <c r="AC358" s="213"/>
      <c r="AD358" s="213"/>
      <c r="AE358" s="213"/>
      <c r="AF358" s="213"/>
      <c r="AG358" s="213" t="s">
        <v>231</v>
      </c>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row>
    <row r="359" spans="1:60" outlineLevel="2" x14ac:dyDescent="0.2">
      <c r="A359" s="220"/>
      <c r="B359" s="221"/>
      <c r="C359" s="258" t="s">
        <v>700</v>
      </c>
      <c r="D359" s="252"/>
      <c r="E359" s="253">
        <v>6</v>
      </c>
      <c r="F359" s="223"/>
      <c r="G359" s="223"/>
      <c r="H359" s="223"/>
      <c r="I359" s="223"/>
      <c r="J359" s="223"/>
      <c r="K359" s="223"/>
      <c r="L359" s="223"/>
      <c r="M359" s="223"/>
      <c r="N359" s="222"/>
      <c r="O359" s="222"/>
      <c r="P359" s="222"/>
      <c r="Q359" s="222"/>
      <c r="R359" s="223"/>
      <c r="S359" s="223"/>
      <c r="T359" s="223"/>
      <c r="U359" s="223"/>
      <c r="V359" s="223"/>
      <c r="W359" s="223"/>
      <c r="X359" s="223"/>
      <c r="Y359" s="223"/>
      <c r="Z359" s="213"/>
      <c r="AA359" s="213"/>
      <c r="AB359" s="213"/>
      <c r="AC359" s="213"/>
      <c r="AD359" s="213"/>
      <c r="AE359" s="213"/>
      <c r="AF359" s="213"/>
      <c r="AG359" s="213" t="s">
        <v>235</v>
      </c>
      <c r="AH359" s="213">
        <v>0</v>
      </c>
      <c r="AI359" s="213"/>
      <c r="AJ359" s="213"/>
      <c r="AK359" s="213"/>
      <c r="AL359" s="213"/>
      <c r="AM359" s="213"/>
      <c r="AN359" s="213"/>
      <c r="AO359" s="213"/>
      <c r="AP359" s="213"/>
      <c r="AQ359" s="213"/>
      <c r="AR359" s="213"/>
      <c r="AS359" s="213"/>
      <c r="AT359" s="213"/>
      <c r="AU359" s="213"/>
      <c r="AV359" s="213"/>
      <c r="AW359" s="213"/>
      <c r="AX359" s="213"/>
      <c r="AY359" s="213"/>
      <c r="AZ359" s="213"/>
      <c r="BA359" s="213"/>
      <c r="BB359" s="213"/>
      <c r="BC359" s="213"/>
      <c r="BD359" s="213"/>
      <c r="BE359" s="213"/>
      <c r="BF359" s="213"/>
      <c r="BG359" s="213"/>
      <c r="BH359" s="213"/>
    </row>
    <row r="360" spans="1:60" outlineLevel="1" x14ac:dyDescent="0.2">
      <c r="A360" s="239">
        <v>141</v>
      </c>
      <c r="B360" s="240" t="s">
        <v>701</v>
      </c>
      <c r="C360" s="247" t="s">
        <v>702</v>
      </c>
      <c r="D360" s="241" t="s">
        <v>308</v>
      </c>
      <c r="E360" s="242">
        <v>1</v>
      </c>
      <c r="F360" s="243"/>
      <c r="G360" s="244">
        <f>ROUND(E360*F360,2)</f>
        <v>0</v>
      </c>
      <c r="H360" s="243"/>
      <c r="I360" s="244">
        <f>ROUND(E360*H360,2)</f>
        <v>0</v>
      </c>
      <c r="J360" s="243"/>
      <c r="K360" s="244">
        <f>ROUND(E360*J360,2)</f>
        <v>0</v>
      </c>
      <c r="L360" s="244">
        <v>21</v>
      </c>
      <c r="M360" s="244">
        <f>G360*(1+L360/100)</f>
        <v>0</v>
      </c>
      <c r="N360" s="242">
        <v>0</v>
      </c>
      <c r="O360" s="242">
        <f>ROUND(E360*N360,2)</f>
        <v>0</v>
      </c>
      <c r="P360" s="242">
        <v>0</v>
      </c>
      <c r="Q360" s="242">
        <f>ROUND(E360*P360,2)</f>
        <v>0</v>
      </c>
      <c r="R360" s="244"/>
      <c r="S360" s="244" t="s">
        <v>422</v>
      </c>
      <c r="T360" s="245" t="s">
        <v>423</v>
      </c>
      <c r="U360" s="223">
        <v>0</v>
      </c>
      <c r="V360" s="223">
        <f>ROUND(E360*U360,2)</f>
        <v>0</v>
      </c>
      <c r="W360" s="223"/>
      <c r="X360" s="223" t="s">
        <v>230</v>
      </c>
      <c r="Y360" s="223" t="s">
        <v>211</v>
      </c>
      <c r="Z360" s="213"/>
      <c r="AA360" s="213"/>
      <c r="AB360" s="213"/>
      <c r="AC360" s="213"/>
      <c r="AD360" s="213"/>
      <c r="AE360" s="213"/>
      <c r="AF360" s="213"/>
      <c r="AG360" s="213" t="s">
        <v>231</v>
      </c>
      <c r="AH360" s="213"/>
      <c r="AI360" s="213"/>
      <c r="AJ360" s="213"/>
      <c r="AK360" s="213"/>
      <c r="AL360" s="213"/>
      <c r="AM360" s="213"/>
      <c r="AN360" s="213"/>
      <c r="AO360" s="213"/>
      <c r="AP360" s="213"/>
      <c r="AQ360" s="213"/>
      <c r="AR360" s="213"/>
      <c r="AS360" s="213"/>
      <c r="AT360" s="213"/>
      <c r="AU360" s="213"/>
      <c r="AV360" s="213"/>
      <c r="AW360" s="213"/>
      <c r="AX360" s="213"/>
      <c r="AY360" s="213"/>
      <c r="AZ360" s="213"/>
      <c r="BA360" s="213"/>
      <c r="BB360" s="213"/>
      <c r="BC360" s="213"/>
      <c r="BD360" s="213"/>
      <c r="BE360" s="213"/>
      <c r="BF360" s="213"/>
      <c r="BG360" s="213"/>
      <c r="BH360" s="213"/>
    </row>
    <row r="361" spans="1:60" outlineLevel="1" x14ac:dyDescent="0.2">
      <c r="A361" s="232">
        <v>142</v>
      </c>
      <c r="B361" s="233" t="s">
        <v>703</v>
      </c>
      <c r="C361" s="248" t="s">
        <v>704</v>
      </c>
      <c r="D361" s="234" t="s">
        <v>668</v>
      </c>
      <c r="E361" s="235">
        <v>1</v>
      </c>
      <c r="F361" s="236"/>
      <c r="G361" s="237">
        <f>ROUND(E361*F361,2)</f>
        <v>0</v>
      </c>
      <c r="H361" s="236"/>
      <c r="I361" s="237">
        <f>ROUND(E361*H361,2)</f>
        <v>0</v>
      </c>
      <c r="J361" s="236"/>
      <c r="K361" s="237">
        <f>ROUND(E361*J361,2)</f>
        <v>0</v>
      </c>
      <c r="L361" s="237">
        <v>21</v>
      </c>
      <c r="M361" s="237">
        <f>G361*(1+L361/100)</f>
        <v>0</v>
      </c>
      <c r="N361" s="235">
        <v>0</v>
      </c>
      <c r="O361" s="235">
        <f>ROUND(E361*N361,2)</f>
        <v>0</v>
      </c>
      <c r="P361" s="235">
        <v>0</v>
      </c>
      <c r="Q361" s="235">
        <f>ROUND(E361*P361,2)</f>
        <v>0</v>
      </c>
      <c r="R361" s="237"/>
      <c r="S361" s="237" t="s">
        <v>422</v>
      </c>
      <c r="T361" s="238" t="s">
        <v>423</v>
      </c>
      <c r="U361" s="223">
        <v>0</v>
      </c>
      <c r="V361" s="223">
        <f>ROUND(E361*U361,2)</f>
        <v>0</v>
      </c>
      <c r="W361" s="223"/>
      <c r="X361" s="223" t="s">
        <v>293</v>
      </c>
      <c r="Y361" s="223" t="s">
        <v>211</v>
      </c>
      <c r="Z361" s="213"/>
      <c r="AA361" s="213"/>
      <c r="AB361" s="213"/>
      <c r="AC361" s="213"/>
      <c r="AD361" s="213"/>
      <c r="AE361" s="213"/>
      <c r="AF361" s="213"/>
      <c r="AG361" s="213" t="s">
        <v>294</v>
      </c>
      <c r="AH361" s="213"/>
      <c r="AI361" s="213"/>
      <c r="AJ361" s="213"/>
      <c r="AK361" s="213"/>
      <c r="AL361" s="213"/>
      <c r="AM361" s="213"/>
      <c r="AN361" s="213"/>
      <c r="AO361" s="213"/>
      <c r="AP361" s="213"/>
      <c r="AQ361" s="213"/>
      <c r="AR361" s="213"/>
      <c r="AS361" s="213"/>
      <c r="AT361" s="213"/>
      <c r="AU361" s="213"/>
      <c r="AV361" s="213"/>
      <c r="AW361" s="213"/>
      <c r="AX361" s="213"/>
      <c r="AY361" s="213"/>
      <c r="AZ361" s="213"/>
      <c r="BA361" s="213"/>
      <c r="BB361" s="213"/>
      <c r="BC361" s="213"/>
      <c r="BD361" s="213"/>
      <c r="BE361" s="213"/>
      <c r="BF361" s="213"/>
      <c r="BG361" s="213"/>
      <c r="BH361" s="213"/>
    </row>
    <row r="362" spans="1:60" outlineLevel="2" x14ac:dyDescent="0.2">
      <c r="A362" s="220"/>
      <c r="B362" s="221"/>
      <c r="C362" s="259" t="s">
        <v>705</v>
      </c>
      <c r="D362" s="256"/>
      <c r="E362" s="256"/>
      <c r="F362" s="256"/>
      <c r="G362" s="256"/>
      <c r="H362" s="223"/>
      <c r="I362" s="223"/>
      <c r="J362" s="223"/>
      <c r="K362" s="223"/>
      <c r="L362" s="223"/>
      <c r="M362" s="223"/>
      <c r="N362" s="222"/>
      <c r="O362" s="222"/>
      <c r="P362" s="222"/>
      <c r="Q362" s="222"/>
      <c r="R362" s="223"/>
      <c r="S362" s="223"/>
      <c r="T362" s="223"/>
      <c r="U362" s="223"/>
      <c r="V362" s="223"/>
      <c r="W362" s="223"/>
      <c r="X362" s="223"/>
      <c r="Y362" s="223"/>
      <c r="Z362" s="213"/>
      <c r="AA362" s="213"/>
      <c r="AB362" s="213"/>
      <c r="AC362" s="213"/>
      <c r="AD362" s="213"/>
      <c r="AE362" s="213"/>
      <c r="AF362" s="213"/>
      <c r="AG362" s="213" t="s">
        <v>669</v>
      </c>
      <c r="AH362" s="213"/>
      <c r="AI362" s="213"/>
      <c r="AJ362" s="213"/>
      <c r="AK362" s="213"/>
      <c r="AL362" s="213"/>
      <c r="AM362" s="213"/>
      <c r="AN362" s="213"/>
      <c r="AO362" s="213"/>
      <c r="AP362" s="213"/>
      <c r="AQ362" s="213"/>
      <c r="AR362" s="213"/>
      <c r="AS362" s="213"/>
      <c r="AT362" s="213"/>
      <c r="AU362" s="213"/>
      <c r="AV362" s="213"/>
      <c r="AW362" s="213"/>
      <c r="AX362" s="213"/>
      <c r="AY362" s="213"/>
      <c r="AZ362" s="213"/>
      <c r="BA362" s="213"/>
      <c r="BB362" s="213"/>
      <c r="BC362" s="213"/>
      <c r="BD362" s="213"/>
      <c r="BE362" s="213"/>
      <c r="BF362" s="213"/>
      <c r="BG362" s="213"/>
      <c r="BH362" s="213"/>
    </row>
    <row r="363" spans="1:60" outlineLevel="2" x14ac:dyDescent="0.2">
      <c r="A363" s="220"/>
      <c r="B363" s="221"/>
      <c r="C363" s="258" t="s">
        <v>706</v>
      </c>
      <c r="D363" s="252"/>
      <c r="E363" s="253">
        <v>1</v>
      </c>
      <c r="F363" s="223"/>
      <c r="G363" s="223"/>
      <c r="H363" s="223"/>
      <c r="I363" s="223"/>
      <c r="J363" s="223"/>
      <c r="K363" s="223"/>
      <c r="L363" s="223"/>
      <c r="M363" s="223"/>
      <c r="N363" s="222"/>
      <c r="O363" s="222"/>
      <c r="P363" s="222"/>
      <c r="Q363" s="222"/>
      <c r="R363" s="223"/>
      <c r="S363" s="223"/>
      <c r="T363" s="223"/>
      <c r="U363" s="223"/>
      <c r="V363" s="223"/>
      <c r="W363" s="223"/>
      <c r="X363" s="223"/>
      <c r="Y363" s="223"/>
      <c r="Z363" s="213"/>
      <c r="AA363" s="213"/>
      <c r="AB363" s="213"/>
      <c r="AC363" s="213"/>
      <c r="AD363" s="213"/>
      <c r="AE363" s="213"/>
      <c r="AF363" s="213"/>
      <c r="AG363" s="213" t="s">
        <v>235</v>
      </c>
      <c r="AH363" s="213">
        <v>0</v>
      </c>
      <c r="AI363" s="213"/>
      <c r="AJ363" s="213"/>
      <c r="AK363" s="213"/>
      <c r="AL363" s="213"/>
      <c r="AM363" s="213"/>
      <c r="AN363" s="213"/>
      <c r="AO363" s="213"/>
      <c r="AP363" s="213"/>
      <c r="AQ363" s="213"/>
      <c r="AR363" s="213"/>
      <c r="AS363" s="213"/>
      <c r="AT363" s="213"/>
      <c r="AU363" s="213"/>
      <c r="AV363" s="213"/>
      <c r="AW363" s="213"/>
      <c r="AX363" s="213"/>
      <c r="AY363" s="213"/>
      <c r="AZ363" s="213"/>
      <c r="BA363" s="213"/>
      <c r="BB363" s="213"/>
      <c r="BC363" s="213"/>
      <c r="BD363" s="213"/>
      <c r="BE363" s="213"/>
      <c r="BF363" s="213"/>
      <c r="BG363" s="213"/>
      <c r="BH363" s="213"/>
    </row>
    <row r="364" spans="1:60" outlineLevel="1" x14ac:dyDescent="0.2">
      <c r="A364" s="232">
        <v>143</v>
      </c>
      <c r="B364" s="233" t="s">
        <v>707</v>
      </c>
      <c r="C364" s="248" t="s">
        <v>708</v>
      </c>
      <c r="D364" s="234" t="s">
        <v>308</v>
      </c>
      <c r="E364" s="235">
        <v>6</v>
      </c>
      <c r="F364" s="236"/>
      <c r="G364" s="237">
        <f>ROUND(E364*F364,2)</f>
        <v>0</v>
      </c>
      <c r="H364" s="236"/>
      <c r="I364" s="237">
        <f>ROUND(E364*H364,2)</f>
        <v>0</v>
      </c>
      <c r="J364" s="236"/>
      <c r="K364" s="237">
        <f>ROUND(E364*J364,2)</f>
        <v>0</v>
      </c>
      <c r="L364" s="237">
        <v>21</v>
      </c>
      <c r="M364" s="237">
        <f>G364*(1+L364/100)</f>
        <v>0</v>
      </c>
      <c r="N364" s="235">
        <v>1E-3</v>
      </c>
      <c r="O364" s="235">
        <f>ROUND(E364*N364,2)</f>
        <v>0.01</v>
      </c>
      <c r="P364" s="235">
        <v>0</v>
      </c>
      <c r="Q364" s="235">
        <f>ROUND(E364*P364,2)</f>
        <v>0</v>
      </c>
      <c r="R364" s="237"/>
      <c r="S364" s="237" t="s">
        <v>422</v>
      </c>
      <c r="T364" s="238" t="s">
        <v>423</v>
      </c>
      <c r="U364" s="223">
        <v>0</v>
      </c>
      <c r="V364" s="223">
        <f>ROUND(E364*U364,2)</f>
        <v>0</v>
      </c>
      <c r="W364" s="223"/>
      <c r="X364" s="223" t="s">
        <v>293</v>
      </c>
      <c r="Y364" s="223" t="s">
        <v>211</v>
      </c>
      <c r="Z364" s="213"/>
      <c r="AA364" s="213"/>
      <c r="AB364" s="213"/>
      <c r="AC364" s="213"/>
      <c r="AD364" s="213"/>
      <c r="AE364" s="213"/>
      <c r="AF364" s="213"/>
      <c r="AG364" s="213" t="s">
        <v>294</v>
      </c>
      <c r="AH364" s="213"/>
      <c r="AI364" s="213"/>
      <c r="AJ364" s="213"/>
      <c r="AK364" s="213"/>
      <c r="AL364" s="213"/>
      <c r="AM364" s="213"/>
      <c r="AN364" s="213"/>
      <c r="AO364" s="213"/>
      <c r="AP364" s="213"/>
      <c r="AQ364" s="213"/>
      <c r="AR364" s="213"/>
      <c r="AS364" s="213"/>
      <c r="AT364" s="213"/>
      <c r="AU364" s="213"/>
      <c r="AV364" s="213"/>
      <c r="AW364" s="213"/>
      <c r="AX364" s="213"/>
      <c r="AY364" s="213"/>
      <c r="AZ364" s="213"/>
      <c r="BA364" s="213"/>
      <c r="BB364" s="213"/>
      <c r="BC364" s="213"/>
      <c r="BD364" s="213"/>
      <c r="BE364" s="213"/>
      <c r="BF364" s="213"/>
      <c r="BG364" s="213"/>
      <c r="BH364" s="213"/>
    </row>
    <row r="365" spans="1:60" outlineLevel="2" x14ac:dyDescent="0.2">
      <c r="A365" s="220"/>
      <c r="B365" s="221"/>
      <c r="C365" s="258" t="s">
        <v>700</v>
      </c>
      <c r="D365" s="252"/>
      <c r="E365" s="253">
        <v>6</v>
      </c>
      <c r="F365" s="223"/>
      <c r="G365" s="223"/>
      <c r="H365" s="223"/>
      <c r="I365" s="223"/>
      <c r="J365" s="223"/>
      <c r="K365" s="223"/>
      <c r="L365" s="223"/>
      <c r="M365" s="223"/>
      <c r="N365" s="222"/>
      <c r="O365" s="222"/>
      <c r="P365" s="222"/>
      <c r="Q365" s="222"/>
      <c r="R365" s="223"/>
      <c r="S365" s="223"/>
      <c r="T365" s="223"/>
      <c r="U365" s="223"/>
      <c r="V365" s="223"/>
      <c r="W365" s="223"/>
      <c r="X365" s="223"/>
      <c r="Y365" s="223"/>
      <c r="Z365" s="213"/>
      <c r="AA365" s="213"/>
      <c r="AB365" s="213"/>
      <c r="AC365" s="213"/>
      <c r="AD365" s="213"/>
      <c r="AE365" s="213"/>
      <c r="AF365" s="213"/>
      <c r="AG365" s="213" t="s">
        <v>235</v>
      </c>
      <c r="AH365" s="213">
        <v>0</v>
      </c>
      <c r="AI365" s="213"/>
      <c r="AJ365" s="213"/>
      <c r="AK365" s="213"/>
      <c r="AL365" s="213"/>
      <c r="AM365" s="213"/>
      <c r="AN365" s="213"/>
      <c r="AO365" s="213"/>
      <c r="AP365" s="213"/>
      <c r="AQ365" s="213"/>
      <c r="AR365" s="213"/>
      <c r="AS365" s="213"/>
      <c r="AT365" s="213"/>
      <c r="AU365" s="213"/>
      <c r="AV365" s="213"/>
      <c r="AW365" s="213"/>
      <c r="AX365" s="213"/>
      <c r="AY365" s="213"/>
      <c r="AZ365" s="213"/>
      <c r="BA365" s="213"/>
      <c r="BB365" s="213"/>
      <c r="BC365" s="213"/>
      <c r="BD365" s="213"/>
      <c r="BE365" s="213"/>
      <c r="BF365" s="213"/>
      <c r="BG365" s="213"/>
      <c r="BH365" s="213"/>
    </row>
    <row r="366" spans="1:60" outlineLevel="1" x14ac:dyDescent="0.2">
      <c r="A366" s="239">
        <v>144</v>
      </c>
      <c r="B366" s="240" t="s">
        <v>709</v>
      </c>
      <c r="C366" s="247" t="s">
        <v>710</v>
      </c>
      <c r="D366" s="241" t="s">
        <v>624</v>
      </c>
      <c r="E366" s="242">
        <v>6</v>
      </c>
      <c r="F366" s="243"/>
      <c r="G366" s="244">
        <f>ROUND(E366*F366,2)</f>
        <v>0</v>
      </c>
      <c r="H366" s="243"/>
      <c r="I366" s="244">
        <f>ROUND(E366*H366,2)</f>
        <v>0</v>
      </c>
      <c r="J366" s="243"/>
      <c r="K366" s="244">
        <f>ROUND(E366*J366,2)</f>
        <v>0</v>
      </c>
      <c r="L366" s="244">
        <v>21</v>
      </c>
      <c r="M366" s="244">
        <f>G366*(1+L366/100)</f>
        <v>0</v>
      </c>
      <c r="N366" s="242">
        <v>1E-3</v>
      </c>
      <c r="O366" s="242">
        <f>ROUND(E366*N366,2)</f>
        <v>0.01</v>
      </c>
      <c r="P366" s="242">
        <v>0</v>
      </c>
      <c r="Q366" s="242">
        <f>ROUND(E366*P366,2)</f>
        <v>0</v>
      </c>
      <c r="R366" s="244"/>
      <c r="S366" s="244" t="s">
        <v>422</v>
      </c>
      <c r="T366" s="245" t="s">
        <v>423</v>
      </c>
      <c r="U366" s="223">
        <v>0</v>
      </c>
      <c r="V366" s="223">
        <f>ROUND(E366*U366,2)</f>
        <v>0</v>
      </c>
      <c r="W366" s="223"/>
      <c r="X366" s="223" t="s">
        <v>293</v>
      </c>
      <c r="Y366" s="223" t="s">
        <v>211</v>
      </c>
      <c r="Z366" s="213"/>
      <c r="AA366" s="213"/>
      <c r="AB366" s="213"/>
      <c r="AC366" s="213"/>
      <c r="AD366" s="213"/>
      <c r="AE366" s="213"/>
      <c r="AF366" s="213"/>
      <c r="AG366" s="213" t="s">
        <v>294</v>
      </c>
      <c r="AH366" s="213"/>
      <c r="AI366" s="213"/>
      <c r="AJ366" s="213"/>
      <c r="AK366" s="213"/>
      <c r="AL366" s="213"/>
      <c r="AM366" s="213"/>
      <c r="AN366" s="213"/>
      <c r="AO366" s="213"/>
      <c r="AP366" s="213"/>
      <c r="AQ366" s="213"/>
      <c r="AR366" s="213"/>
      <c r="AS366" s="213"/>
      <c r="AT366" s="213"/>
      <c r="AU366" s="213"/>
      <c r="AV366" s="213"/>
      <c r="AW366" s="213"/>
      <c r="AX366" s="213"/>
      <c r="AY366" s="213"/>
      <c r="AZ366" s="213"/>
      <c r="BA366" s="213"/>
      <c r="BB366" s="213"/>
      <c r="BC366" s="213"/>
      <c r="BD366" s="213"/>
      <c r="BE366" s="213"/>
      <c r="BF366" s="213"/>
      <c r="BG366" s="213"/>
      <c r="BH366" s="213"/>
    </row>
    <row r="367" spans="1:60" x14ac:dyDescent="0.2">
      <c r="A367" s="225" t="s">
        <v>204</v>
      </c>
      <c r="B367" s="226" t="s">
        <v>170</v>
      </c>
      <c r="C367" s="246" t="s">
        <v>171</v>
      </c>
      <c r="D367" s="227"/>
      <c r="E367" s="228"/>
      <c r="F367" s="229"/>
      <c r="G367" s="229">
        <f>SUMIF(AG368:AG399,"&lt;&gt;NOR",G368:G399)</f>
        <v>0</v>
      </c>
      <c r="H367" s="229"/>
      <c r="I367" s="229">
        <f>SUM(I368:I399)</f>
        <v>0</v>
      </c>
      <c r="J367" s="229"/>
      <c r="K367" s="229">
        <f>SUM(K368:K399)</f>
        <v>0</v>
      </c>
      <c r="L367" s="229"/>
      <c r="M367" s="229">
        <f>SUM(M368:M399)</f>
        <v>0</v>
      </c>
      <c r="N367" s="228"/>
      <c r="O367" s="228">
        <f>SUM(O368:O399)</f>
        <v>0</v>
      </c>
      <c r="P367" s="228"/>
      <c r="Q367" s="228">
        <f>SUM(Q368:Q399)</f>
        <v>0</v>
      </c>
      <c r="R367" s="229"/>
      <c r="S367" s="229"/>
      <c r="T367" s="230"/>
      <c r="U367" s="224"/>
      <c r="V367" s="224">
        <f>SUM(V368:V399)</f>
        <v>110.90000000000002</v>
      </c>
      <c r="W367" s="224"/>
      <c r="X367" s="224"/>
      <c r="Y367" s="224"/>
      <c r="AG367" t="s">
        <v>205</v>
      </c>
    </row>
    <row r="368" spans="1:60" ht="22.5" outlineLevel="1" x14ac:dyDescent="0.2">
      <c r="A368" s="232">
        <v>145</v>
      </c>
      <c r="B368" s="233" t="s">
        <v>711</v>
      </c>
      <c r="C368" s="248" t="s">
        <v>712</v>
      </c>
      <c r="D368" s="234" t="s">
        <v>284</v>
      </c>
      <c r="E368" s="235">
        <v>6.6900500000000003</v>
      </c>
      <c r="F368" s="236"/>
      <c r="G368" s="237">
        <f>ROUND(E368*F368,2)</f>
        <v>0</v>
      </c>
      <c r="H368" s="236"/>
      <c r="I368" s="237">
        <f>ROUND(E368*H368,2)</f>
        <v>0</v>
      </c>
      <c r="J368" s="236"/>
      <c r="K368" s="237">
        <f>ROUND(E368*J368,2)</f>
        <v>0</v>
      </c>
      <c r="L368" s="237">
        <v>21</v>
      </c>
      <c r="M368" s="237">
        <f>G368*(1+L368/100)</f>
        <v>0</v>
      </c>
      <c r="N368" s="235">
        <v>0</v>
      </c>
      <c r="O368" s="235">
        <f>ROUND(E368*N368,2)</f>
        <v>0</v>
      </c>
      <c r="P368" s="235">
        <v>0</v>
      </c>
      <c r="Q368" s="235">
        <f>ROUND(E368*P368,2)</f>
        <v>0</v>
      </c>
      <c r="R368" s="237" t="s">
        <v>713</v>
      </c>
      <c r="S368" s="237" t="s">
        <v>209</v>
      </c>
      <c r="T368" s="238" t="s">
        <v>209</v>
      </c>
      <c r="U368" s="223">
        <v>0.27700000000000002</v>
      </c>
      <c r="V368" s="223">
        <f>ROUND(E368*U368,2)</f>
        <v>1.85</v>
      </c>
      <c r="W368" s="223"/>
      <c r="X368" s="223" t="s">
        <v>230</v>
      </c>
      <c r="Y368" s="223" t="s">
        <v>211</v>
      </c>
      <c r="Z368" s="213"/>
      <c r="AA368" s="213"/>
      <c r="AB368" s="213"/>
      <c r="AC368" s="213"/>
      <c r="AD368" s="213"/>
      <c r="AE368" s="213"/>
      <c r="AF368" s="213"/>
      <c r="AG368" s="213" t="s">
        <v>231</v>
      </c>
      <c r="AH368" s="213"/>
      <c r="AI368" s="213"/>
      <c r="AJ368" s="213"/>
      <c r="AK368" s="213"/>
      <c r="AL368" s="213"/>
      <c r="AM368" s="213"/>
      <c r="AN368" s="213"/>
      <c r="AO368" s="213"/>
      <c r="AP368" s="213"/>
      <c r="AQ368" s="213"/>
      <c r="AR368" s="213"/>
      <c r="AS368" s="213"/>
      <c r="AT368" s="213"/>
      <c r="AU368" s="213"/>
      <c r="AV368" s="213"/>
      <c r="AW368" s="213"/>
      <c r="AX368" s="213"/>
      <c r="AY368" s="213"/>
      <c r="AZ368" s="213"/>
      <c r="BA368" s="213"/>
      <c r="BB368" s="213"/>
      <c r="BC368" s="213"/>
      <c r="BD368" s="213"/>
      <c r="BE368" s="213"/>
      <c r="BF368" s="213"/>
      <c r="BG368" s="213"/>
      <c r="BH368" s="213"/>
    </row>
    <row r="369" spans="1:60" outlineLevel="2" x14ac:dyDescent="0.2">
      <c r="A369" s="220"/>
      <c r="B369" s="221"/>
      <c r="C369" s="257" t="s">
        <v>714</v>
      </c>
      <c r="D369" s="254"/>
      <c r="E369" s="254"/>
      <c r="F369" s="254"/>
      <c r="G369" s="254"/>
      <c r="H369" s="223"/>
      <c r="I369" s="223"/>
      <c r="J369" s="223"/>
      <c r="K369" s="223"/>
      <c r="L369" s="223"/>
      <c r="M369" s="223"/>
      <c r="N369" s="222"/>
      <c r="O369" s="222"/>
      <c r="P369" s="222"/>
      <c r="Q369" s="222"/>
      <c r="R369" s="223"/>
      <c r="S369" s="223"/>
      <c r="T369" s="223"/>
      <c r="U369" s="223"/>
      <c r="V369" s="223"/>
      <c r="W369" s="223"/>
      <c r="X369" s="223"/>
      <c r="Y369" s="223"/>
      <c r="Z369" s="213"/>
      <c r="AA369" s="213"/>
      <c r="AB369" s="213"/>
      <c r="AC369" s="213"/>
      <c r="AD369" s="213"/>
      <c r="AE369" s="213"/>
      <c r="AF369" s="213"/>
      <c r="AG369" s="213" t="s">
        <v>233</v>
      </c>
      <c r="AH369" s="213"/>
      <c r="AI369" s="213"/>
      <c r="AJ369" s="213"/>
      <c r="AK369" s="213"/>
      <c r="AL369" s="213"/>
      <c r="AM369" s="213"/>
      <c r="AN369" s="213"/>
      <c r="AO369" s="213"/>
      <c r="AP369" s="213"/>
      <c r="AQ369" s="213"/>
      <c r="AR369" s="213"/>
      <c r="AS369" s="213"/>
      <c r="AT369" s="213"/>
      <c r="AU369" s="213"/>
      <c r="AV369" s="213"/>
      <c r="AW369" s="213"/>
      <c r="AX369" s="213"/>
      <c r="AY369" s="213"/>
      <c r="AZ369" s="213"/>
      <c r="BA369" s="213"/>
      <c r="BB369" s="213"/>
      <c r="BC369" s="213"/>
      <c r="BD369" s="213"/>
      <c r="BE369" s="213"/>
      <c r="BF369" s="213"/>
      <c r="BG369" s="213"/>
      <c r="BH369" s="213"/>
    </row>
    <row r="370" spans="1:60" outlineLevel="1" x14ac:dyDescent="0.2">
      <c r="A370" s="232">
        <v>146</v>
      </c>
      <c r="B370" s="233" t="s">
        <v>715</v>
      </c>
      <c r="C370" s="248" t="s">
        <v>716</v>
      </c>
      <c r="D370" s="234" t="s">
        <v>284</v>
      </c>
      <c r="E370" s="235">
        <v>0.17305999999999999</v>
      </c>
      <c r="F370" s="236"/>
      <c r="G370" s="237">
        <f>ROUND(E370*F370,2)</f>
        <v>0</v>
      </c>
      <c r="H370" s="236"/>
      <c r="I370" s="237">
        <f>ROUND(E370*H370,2)</f>
        <v>0</v>
      </c>
      <c r="J370" s="236"/>
      <c r="K370" s="237">
        <f>ROUND(E370*J370,2)</f>
        <v>0</v>
      </c>
      <c r="L370" s="237">
        <v>21</v>
      </c>
      <c r="M370" s="237">
        <f>G370*(1+L370/100)</f>
        <v>0</v>
      </c>
      <c r="N370" s="235">
        <v>0</v>
      </c>
      <c r="O370" s="235">
        <f>ROUND(E370*N370,2)</f>
        <v>0</v>
      </c>
      <c r="P370" s="235">
        <v>0</v>
      </c>
      <c r="Q370" s="235">
        <f>ROUND(E370*P370,2)</f>
        <v>0</v>
      </c>
      <c r="R370" s="237" t="s">
        <v>324</v>
      </c>
      <c r="S370" s="237" t="s">
        <v>209</v>
      </c>
      <c r="T370" s="238" t="s">
        <v>209</v>
      </c>
      <c r="U370" s="223">
        <v>0</v>
      </c>
      <c r="V370" s="223">
        <f>ROUND(E370*U370,2)</f>
        <v>0</v>
      </c>
      <c r="W370" s="223"/>
      <c r="X370" s="223" t="s">
        <v>230</v>
      </c>
      <c r="Y370" s="223" t="s">
        <v>211</v>
      </c>
      <c r="Z370" s="213"/>
      <c r="AA370" s="213"/>
      <c r="AB370" s="213"/>
      <c r="AC370" s="213"/>
      <c r="AD370" s="213"/>
      <c r="AE370" s="213"/>
      <c r="AF370" s="213"/>
      <c r="AG370" s="213" t="s">
        <v>231</v>
      </c>
      <c r="AH370" s="213"/>
      <c r="AI370" s="213"/>
      <c r="AJ370" s="213"/>
      <c r="AK370" s="213"/>
      <c r="AL370" s="213"/>
      <c r="AM370" s="213"/>
      <c r="AN370" s="213"/>
      <c r="AO370" s="213"/>
      <c r="AP370" s="213"/>
      <c r="AQ370" s="213"/>
      <c r="AR370" s="213"/>
      <c r="AS370" s="213"/>
      <c r="AT370" s="213"/>
      <c r="AU370" s="213"/>
      <c r="AV370" s="213"/>
      <c r="AW370" s="213"/>
      <c r="AX370" s="213"/>
      <c r="AY370" s="213"/>
      <c r="AZ370" s="213"/>
      <c r="BA370" s="213"/>
      <c r="BB370" s="213"/>
      <c r="BC370" s="213"/>
      <c r="BD370" s="213"/>
      <c r="BE370" s="213"/>
      <c r="BF370" s="213"/>
      <c r="BG370" s="213"/>
      <c r="BH370" s="213"/>
    </row>
    <row r="371" spans="1:60" outlineLevel="2" x14ac:dyDescent="0.2">
      <c r="A371" s="220"/>
      <c r="B371" s="221"/>
      <c r="C371" s="258" t="s">
        <v>717</v>
      </c>
      <c r="D371" s="252"/>
      <c r="E371" s="253">
        <v>3.6999999999999998E-2</v>
      </c>
      <c r="F371" s="223"/>
      <c r="G371" s="223"/>
      <c r="H371" s="223"/>
      <c r="I371" s="223"/>
      <c r="J371" s="223"/>
      <c r="K371" s="223"/>
      <c r="L371" s="223"/>
      <c r="M371" s="223"/>
      <c r="N371" s="222"/>
      <c r="O371" s="222"/>
      <c r="P371" s="222"/>
      <c r="Q371" s="222"/>
      <c r="R371" s="223"/>
      <c r="S371" s="223"/>
      <c r="T371" s="223"/>
      <c r="U371" s="223"/>
      <c r="V371" s="223"/>
      <c r="W371" s="223"/>
      <c r="X371" s="223"/>
      <c r="Y371" s="223"/>
      <c r="Z371" s="213"/>
      <c r="AA371" s="213"/>
      <c r="AB371" s="213"/>
      <c r="AC371" s="213"/>
      <c r="AD371" s="213"/>
      <c r="AE371" s="213"/>
      <c r="AF371" s="213"/>
      <c r="AG371" s="213" t="s">
        <v>235</v>
      </c>
      <c r="AH371" s="213">
        <v>0</v>
      </c>
      <c r="AI371" s="213"/>
      <c r="AJ371" s="213"/>
      <c r="AK371" s="213"/>
      <c r="AL371" s="213"/>
      <c r="AM371" s="213"/>
      <c r="AN371" s="213"/>
      <c r="AO371" s="213"/>
      <c r="AP371" s="213"/>
      <c r="AQ371" s="213"/>
      <c r="AR371" s="213"/>
      <c r="AS371" s="213"/>
      <c r="AT371" s="213"/>
      <c r="AU371" s="213"/>
      <c r="AV371" s="213"/>
      <c r="AW371" s="213"/>
      <c r="AX371" s="213"/>
      <c r="AY371" s="213"/>
      <c r="AZ371" s="213"/>
      <c r="BA371" s="213"/>
      <c r="BB371" s="213"/>
      <c r="BC371" s="213"/>
      <c r="BD371" s="213"/>
      <c r="BE371" s="213"/>
      <c r="BF371" s="213"/>
      <c r="BG371" s="213"/>
      <c r="BH371" s="213"/>
    </row>
    <row r="372" spans="1:60" outlineLevel="3" x14ac:dyDescent="0.2">
      <c r="A372" s="220"/>
      <c r="B372" s="221"/>
      <c r="C372" s="258" t="s">
        <v>718</v>
      </c>
      <c r="D372" s="252"/>
      <c r="E372" s="253">
        <v>3.2000000000000001E-2</v>
      </c>
      <c r="F372" s="223"/>
      <c r="G372" s="223"/>
      <c r="H372" s="223"/>
      <c r="I372" s="223"/>
      <c r="J372" s="223"/>
      <c r="K372" s="223"/>
      <c r="L372" s="223"/>
      <c r="M372" s="223"/>
      <c r="N372" s="222"/>
      <c r="O372" s="222"/>
      <c r="P372" s="222"/>
      <c r="Q372" s="222"/>
      <c r="R372" s="223"/>
      <c r="S372" s="223"/>
      <c r="T372" s="223"/>
      <c r="U372" s="223"/>
      <c r="V372" s="223"/>
      <c r="W372" s="223"/>
      <c r="X372" s="223"/>
      <c r="Y372" s="223"/>
      <c r="Z372" s="213"/>
      <c r="AA372" s="213"/>
      <c r="AB372" s="213"/>
      <c r="AC372" s="213"/>
      <c r="AD372" s="213"/>
      <c r="AE372" s="213"/>
      <c r="AF372" s="213"/>
      <c r="AG372" s="213" t="s">
        <v>235</v>
      </c>
      <c r="AH372" s="213">
        <v>0</v>
      </c>
      <c r="AI372" s="213"/>
      <c r="AJ372" s="213"/>
      <c r="AK372" s="213"/>
      <c r="AL372" s="213"/>
      <c r="AM372" s="213"/>
      <c r="AN372" s="213"/>
      <c r="AO372" s="213"/>
      <c r="AP372" s="213"/>
      <c r="AQ372" s="213"/>
      <c r="AR372" s="213"/>
      <c r="AS372" s="213"/>
      <c r="AT372" s="213"/>
      <c r="AU372" s="213"/>
      <c r="AV372" s="213"/>
      <c r="AW372" s="213"/>
      <c r="AX372" s="213"/>
      <c r="AY372" s="213"/>
      <c r="AZ372" s="213"/>
      <c r="BA372" s="213"/>
      <c r="BB372" s="213"/>
      <c r="BC372" s="213"/>
      <c r="BD372" s="213"/>
      <c r="BE372" s="213"/>
      <c r="BF372" s="213"/>
      <c r="BG372" s="213"/>
      <c r="BH372" s="213"/>
    </row>
    <row r="373" spans="1:60" outlineLevel="3" x14ac:dyDescent="0.2">
      <c r="A373" s="220"/>
      <c r="B373" s="221"/>
      <c r="C373" s="258" t="s">
        <v>719</v>
      </c>
      <c r="D373" s="252"/>
      <c r="E373" s="253">
        <v>4.9860000000000002E-2</v>
      </c>
      <c r="F373" s="223"/>
      <c r="G373" s="223"/>
      <c r="H373" s="223"/>
      <c r="I373" s="223"/>
      <c r="J373" s="223"/>
      <c r="K373" s="223"/>
      <c r="L373" s="223"/>
      <c r="M373" s="223"/>
      <c r="N373" s="222"/>
      <c r="O373" s="222"/>
      <c r="P373" s="222"/>
      <c r="Q373" s="222"/>
      <c r="R373" s="223"/>
      <c r="S373" s="223"/>
      <c r="T373" s="223"/>
      <c r="U373" s="223"/>
      <c r="V373" s="223"/>
      <c r="W373" s="223"/>
      <c r="X373" s="223"/>
      <c r="Y373" s="223"/>
      <c r="Z373" s="213"/>
      <c r="AA373" s="213"/>
      <c r="AB373" s="213"/>
      <c r="AC373" s="213"/>
      <c r="AD373" s="213"/>
      <c r="AE373" s="213"/>
      <c r="AF373" s="213"/>
      <c r="AG373" s="213" t="s">
        <v>235</v>
      </c>
      <c r="AH373" s="213">
        <v>0</v>
      </c>
      <c r="AI373" s="213"/>
      <c r="AJ373" s="213"/>
      <c r="AK373" s="213"/>
      <c r="AL373" s="213"/>
      <c r="AM373" s="213"/>
      <c r="AN373" s="213"/>
      <c r="AO373" s="213"/>
      <c r="AP373" s="213"/>
      <c r="AQ373" s="213"/>
      <c r="AR373" s="213"/>
      <c r="AS373" s="213"/>
      <c r="AT373" s="213"/>
      <c r="AU373" s="213"/>
      <c r="AV373" s="213"/>
      <c r="AW373" s="213"/>
      <c r="AX373" s="213"/>
      <c r="AY373" s="213"/>
      <c r="AZ373" s="213"/>
      <c r="BA373" s="213"/>
      <c r="BB373" s="213"/>
      <c r="BC373" s="213"/>
      <c r="BD373" s="213"/>
      <c r="BE373" s="213"/>
      <c r="BF373" s="213"/>
      <c r="BG373" s="213"/>
      <c r="BH373" s="213"/>
    </row>
    <row r="374" spans="1:60" outlineLevel="3" x14ac:dyDescent="0.2">
      <c r="A374" s="220"/>
      <c r="B374" s="221"/>
      <c r="C374" s="258" t="s">
        <v>720</v>
      </c>
      <c r="D374" s="252"/>
      <c r="E374" s="253">
        <v>5.4199999999999998E-2</v>
      </c>
      <c r="F374" s="223"/>
      <c r="G374" s="223"/>
      <c r="H374" s="223"/>
      <c r="I374" s="223"/>
      <c r="J374" s="223"/>
      <c r="K374" s="223"/>
      <c r="L374" s="223"/>
      <c r="M374" s="223"/>
      <c r="N374" s="222"/>
      <c r="O374" s="222"/>
      <c r="P374" s="222"/>
      <c r="Q374" s="222"/>
      <c r="R374" s="223"/>
      <c r="S374" s="223"/>
      <c r="T374" s="223"/>
      <c r="U374" s="223"/>
      <c r="V374" s="223"/>
      <c r="W374" s="223"/>
      <c r="X374" s="223"/>
      <c r="Y374" s="223"/>
      <c r="Z374" s="213"/>
      <c r="AA374" s="213"/>
      <c r="AB374" s="213"/>
      <c r="AC374" s="213"/>
      <c r="AD374" s="213"/>
      <c r="AE374" s="213"/>
      <c r="AF374" s="213"/>
      <c r="AG374" s="213" t="s">
        <v>235</v>
      </c>
      <c r="AH374" s="213">
        <v>0</v>
      </c>
      <c r="AI374" s="213"/>
      <c r="AJ374" s="213"/>
      <c r="AK374" s="213"/>
      <c r="AL374" s="213"/>
      <c r="AM374" s="213"/>
      <c r="AN374" s="213"/>
      <c r="AO374" s="213"/>
      <c r="AP374" s="213"/>
      <c r="AQ374" s="213"/>
      <c r="AR374" s="213"/>
      <c r="AS374" s="213"/>
      <c r="AT374" s="213"/>
      <c r="AU374" s="213"/>
      <c r="AV374" s="213"/>
      <c r="AW374" s="213"/>
      <c r="AX374" s="213"/>
      <c r="AY374" s="213"/>
      <c r="AZ374" s="213"/>
      <c r="BA374" s="213"/>
      <c r="BB374" s="213"/>
      <c r="BC374" s="213"/>
      <c r="BD374" s="213"/>
      <c r="BE374" s="213"/>
      <c r="BF374" s="213"/>
      <c r="BG374" s="213"/>
      <c r="BH374" s="213"/>
    </row>
    <row r="375" spans="1:60" outlineLevel="1" x14ac:dyDescent="0.2">
      <c r="A375" s="232">
        <v>147</v>
      </c>
      <c r="B375" s="233" t="s">
        <v>721</v>
      </c>
      <c r="C375" s="248" t="s">
        <v>722</v>
      </c>
      <c r="D375" s="234" t="s">
        <v>284</v>
      </c>
      <c r="E375" s="235">
        <v>0.42968000000000001</v>
      </c>
      <c r="F375" s="236"/>
      <c r="G375" s="237">
        <f>ROUND(E375*F375,2)</f>
        <v>0</v>
      </c>
      <c r="H375" s="236"/>
      <c r="I375" s="237">
        <f>ROUND(E375*H375,2)</f>
        <v>0</v>
      </c>
      <c r="J375" s="236"/>
      <c r="K375" s="237">
        <f>ROUND(E375*J375,2)</f>
        <v>0</v>
      </c>
      <c r="L375" s="237">
        <v>21</v>
      </c>
      <c r="M375" s="237">
        <f>G375*(1+L375/100)</f>
        <v>0</v>
      </c>
      <c r="N375" s="235">
        <v>0</v>
      </c>
      <c r="O375" s="235">
        <f>ROUND(E375*N375,2)</f>
        <v>0</v>
      </c>
      <c r="P375" s="235">
        <v>0</v>
      </c>
      <c r="Q375" s="235">
        <f>ROUND(E375*P375,2)</f>
        <v>0</v>
      </c>
      <c r="R375" s="237"/>
      <c r="S375" s="237" t="s">
        <v>422</v>
      </c>
      <c r="T375" s="238" t="s">
        <v>423</v>
      </c>
      <c r="U375" s="223">
        <v>0</v>
      </c>
      <c r="V375" s="223">
        <f>ROUND(E375*U375,2)</f>
        <v>0</v>
      </c>
      <c r="W375" s="223"/>
      <c r="X375" s="223" t="s">
        <v>230</v>
      </c>
      <c r="Y375" s="223" t="s">
        <v>211</v>
      </c>
      <c r="Z375" s="213"/>
      <c r="AA375" s="213"/>
      <c r="AB375" s="213"/>
      <c r="AC375" s="213"/>
      <c r="AD375" s="213"/>
      <c r="AE375" s="213"/>
      <c r="AF375" s="213"/>
      <c r="AG375" s="213" t="s">
        <v>231</v>
      </c>
      <c r="AH375" s="213"/>
      <c r="AI375" s="213"/>
      <c r="AJ375" s="213"/>
      <c r="AK375" s="213"/>
      <c r="AL375" s="213"/>
      <c r="AM375" s="213"/>
      <c r="AN375" s="213"/>
      <c r="AO375" s="213"/>
      <c r="AP375" s="213"/>
      <c r="AQ375" s="213"/>
      <c r="AR375" s="213"/>
      <c r="AS375" s="213"/>
      <c r="AT375" s="213"/>
      <c r="AU375" s="213"/>
      <c r="AV375" s="213"/>
      <c r="AW375" s="213"/>
      <c r="AX375" s="213"/>
      <c r="AY375" s="213"/>
      <c r="AZ375" s="213"/>
      <c r="BA375" s="213"/>
      <c r="BB375" s="213"/>
      <c r="BC375" s="213"/>
      <c r="BD375" s="213"/>
      <c r="BE375" s="213"/>
      <c r="BF375" s="213"/>
      <c r="BG375" s="213"/>
      <c r="BH375" s="213"/>
    </row>
    <row r="376" spans="1:60" outlineLevel="2" x14ac:dyDescent="0.2">
      <c r="A376" s="220"/>
      <c r="B376" s="221"/>
      <c r="C376" s="258" t="s">
        <v>723</v>
      </c>
      <c r="D376" s="252"/>
      <c r="E376" s="253">
        <v>0.24656</v>
      </c>
      <c r="F376" s="223"/>
      <c r="G376" s="223"/>
      <c r="H376" s="223"/>
      <c r="I376" s="223"/>
      <c r="J376" s="223"/>
      <c r="K376" s="223"/>
      <c r="L376" s="223"/>
      <c r="M376" s="223"/>
      <c r="N376" s="222"/>
      <c r="O376" s="222"/>
      <c r="P376" s="222"/>
      <c r="Q376" s="222"/>
      <c r="R376" s="223"/>
      <c r="S376" s="223"/>
      <c r="T376" s="223"/>
      <c r="U376" s="223"/>
      <c r="V376" s="223"/>
      <c r="W376" s="223"/>
      <c r="X376" s="223"/>
      <c r="Y376" s="223"/>
      <c r="Z376" s="213"/>
      <c r="AA376" s="213"/>
      <c r="AB376" s="213"/>
      <c r="AC376" s="213"/>
      <c r="AD376" s="213"/>
      <c r="AE376" s="213"/>
      <c r="AF376" s="213"/>
      <c r="AG376" s="213" t="s">
        <v>235</v>
      </c>
      <c r="AH376" s="213">
        <v>0</v>
      </c>
      <c r="AI376" s="213"/>
      <c r="AJ376" s="213"/>
      <c r="AK376" s="213"/>
      <c r="AL376" s="213"/>
      <c r="AM376" s="213"/>
      <c r="AN376" s="213"/>
      <c r="AO376" s="213"/>
      <c r="AP376" s="213"/>
      <c r="AQ376" s="213"/>
      <c r="AR376" s="213"/>
      <c r="AS376" s="213"/>
      <c r="AT376" s="213"/>
      <c r="AU376" s="213"/>
      <c r="AV376" s="213"/>
      <c r="AW376" s="213"/>
      <c r="AX376" s="213"/>
      <c r="AY376" s="213"/>
      <c r="AZ376" s="213"/>
      <c r="BA376" s="213"/>
      <c r="BB376" s="213"/>
      <c r="BC376" s="213"/>
      <c r="BD376" s="213"/>
      <c r="BE376" s="213"/>
      <c r="BF376" s="213"/>
      <c r="BG376" s="213"/>
      <c r="BH376" s="213"/>
    </row>
    <row r="377" spans="1:60" outlineLevel="3" x14ac:dyDescent="0.2">
      <c r="A377" s="220"/>
      <c r="B377" s="221"/>
      <c r="C377" s="258" t="s">
        <v>724</v>
      </c>
      <c r="D377" s="252"/>
      <c r="E377" s="253">
        <v>9.4200000000000006E-2</v>
      </c>
      <c r="F377" s="223"/>
      <c r="G377" s="223"/>
      <c r="H377" s="223"/>
      <c r="I377" s="223"/>
      <c r="J377" s="223"/>
      <c r="K377" s="223"/>
      <c r="L377" s="223"/>
      <c r="M377" s="223"/>
      <c r="N377" s="222"/>
      <c r="O377" s="222"/>
      <c r="P377" s="222"/>
      <c r="Q377" s="222"/>
      <c r="R377" s="223"/>
      <c r="S377" s="223"/>
      <c r="T377" s="223"/>
      <c r="U377" s="223"/>
      <c r="V377" s="223"/>
      <c r="W377" s="223"/>
      <c r="X377" s="223"/>
      <c r="Y377" s="223"/>
      <c r="Z377" s="213"/>
      <c r="AA377" s="213"/>
      <c r="AB377" s="213"/>
      <c r="AC377" s="213"/>
      <c r="AD377" s="213"/>
      <c r="AE377" s="213"/>
      <c r="AF377" s="213"/>
      <c r="AG377" s="213" t="s">
        <v>235</v>
      </c>
      <c r="AH377" s="213">
        <v>0</v>
      </c>
      <c r="AI377" s="213"/>
      <c r="AJ377" s="213"/>
      <c r="AK377" s="213"/>
      <c r="AL377" s="213"/>
      <c r="AM377" s="213"/>
      <c r="AN377" s="213"/>
      <c r="AO377" s="213"/>
      <c r="AP377" s="213"/>
      <c r="AQ377" s="213"/>
      <c r="AR377" s="213"/>
      <c r="AS377" s="213"/>
      <c r="AT377" s="213"/>
      <c r="AU377" s="213"/>
      <c r="AV377" s="213"/>
      <c r="AW377" s="213"/>
      <c r="AX377" s="213"/>
      <c r="AY377" s="213"/>
      <c r="AZ377" s="213"/>
      <c r="BA377" s="213"/>
      <c r="BB377" s="213"/>
      <c r="BC377" s="213"/>
      <c r="BD377" s="213"/>
      <c r="BE377" s="213"/>
      <c r="BF377" s="213"/>
      <c r="BG377" s="213"/>
      <c r="BH377" s="213"/>
    </row>
    <row r="378" spans="1:60" outlineLevel="3" x14ac:dyDescent="0.2">
      <c r="A378" s="220"/>
      <c r="B378" s="221"/>
      <c r="C378" s="258" t="s">
        <v>725</v>
      </c>
      <c r="D378" s="252"/>
      <c r="E378" s="253">
        <v>8.8919999999999999E-2</v>
      </c>
      <c r="F378" s="223"/>
      <c r="G378" s="223"/>
      <c r="H378" s="223"/>
      <c r="I378" s="223"/>
      <c r="J378" s="223"/>
      <c r="K378" s="223"/>
      <c r="L378" s="223"/>
      <c r="M378" s="223"/>
      <c r="N378" s="222"/>
      <c r="O378" s="222"/>
      <c r="P378" s="222"/>
      <c r="Q378" s="222"/>
      <c r="R378" s="223"/>
      <c r="S378" s="223"/>
      <c r="T378" s="223"/>
      <c r="U378" s="223"/>
      <c r="V378" s="223"/>
      <c r="W378" s="223"/>
      <c r="X378" s="223"/>
      <c r="Y378" s="223"/>
      <c r="Z378" s="213"/>
      <c r="AA378" s="213"/>
      <c r="AB378" s="213"/>
      <c r="AC378" s="213"/>
      <c r="AD378" s="213"/>
      <c r="AE378" s="213"/>
      <c r="AF378" s="213"/>
      <c r="AG378" s="213" t="s">
        <v>235</v>
      </c>
      <c r="AH378" s="213">
        <v>0</v>
      </c>
      <c r="AI378" s="213"/>
      <c r="AJ378" s="213"/>
      <c r="AK378" s="213"/>
      <c r="AL378" s="213"/>
      <c r="AM378" s="213"/>
      <c r="AN378" s="213"/>
      <c r="AO378" s="213"/>
      <c r="AP378" s="213"/>
      <c r="AQ378" s="213"/>
      <c r="AR378" s="213"/>
      <c r="AS378" s="213"/>
      <c r="AT378" s="213"/>
      <c r="AU378" s="213"/>
      <c r="AV378" s="213"/>
      <c r="AW378" s="213"/>
      <c r="AX378" s="213"/>
      <c r="AY378" s="213"/>
      <c r="AZ378" s="213"/>
      <c r="BA378" s="213"/>
      <c r="BB378" s="213"/>
      <c r="BC378" s="213"/>
      <c r="BD378" s="213"/>
      <c r="BE378" s="213"/>
      <c r="BF378" s="213"/>
      <c r="BG378" s="213"/>
      <c r="BH378" s="213"/>
    </row>
    <row r="379" spans="1:60" ht="22.5" outlineLevel="1" x14ac:dyDescent="0.2">
      <c r="A379" s="239">
        <v>148</v>
      </c>
      <c r="B379" s="240" t="s">
        <v>726</v>
      </c>
      <c r="C379" s="247" t="s">
        <v>727</v>
      </c>
      <c r="D379" s="241" t="s">
        <v>284</v>
      </c>
      <c r="E379" s="242">
        <v>6.6900500000000003</v>
      </c>
      <c r="F379" s="243"/>
      <c r="G379" s="244">
        <f>ROUND(E379*F379,2)</f>
        <v>0</v>
      </c>
      <c r="H379" s="243"/>
      <c r="I379" s="244">
        <f>ROUND(E379*H379,2)</f>
        <v>0</v>
      </c>
      <c r="J379" s="243"/>
      <c r="K379" s="244">
        <f>ROUND(E379*J379,2)</f>
        <v>0</v>
      </c>
      <c r="L379" s="244">
        <v>21</v>
      </c>
      <c r="M379" s="244">
        <f>G379*(1+L379/100)</f>
        <v>0</v>
      </c>
      <c r="N379" s="242">
        <v>0</v>
      </c>
      <c r="O379" s="242">
        <f>ROUND(E379*N379,2)</f>
        <v>0</v>
      </c>
      <c r="P379" s="242">
        <v>0</v>
      </c>
      <c r="Q379" s="242">
        <f>ROUND(E379*P379,2)</f>
        <v>0</v>
      </c>
      <c r="R379" s="244" t="s">
        <v>324</v>
      </c>
      <c r="S379" s="244" t="s">
        <v>209</v>
      </c>
      <c r="T379" s="245" t="s">
        <v>209</v>
      </c>
      <c r="U379" s="223">
        <v>0.93300000000000005</v>
      </c>
      <c r="V379" s="223">
        <f>ROUND(E379*U379,2)</f>
        <v>6.24</v>
      </c>
      <c r="W379" s="223"/>
      <c r="X379" s="223" t="s">
        <v>230</v>
      </c>
      <c r="Y379" s="223" t="s">
        <v>211</v>
      </c>
      <c r="Z379" s="213"/>
      <c r="AA379" s="213"/>
      <c r="AB379" s="213"/>
      <c r="AC379" s="213"/>
      <c r="AD379" s="213"/>
      <c r="AE379" s="213"/>
      <c r="AF379" s="213"/>
      <c r="AG379" s="213" t="s">
        <v>231</v>
      </c>
      <c r="AH379" s="213"/>
      <c r="AI379" s="213"/>
      <c r="AJ379" s="213"/>
      <c r="AK379" s="213"/>
      <c r="AL379" s="213"/>
      <c r="AM379" s="213"/>
      <c r="AN379" s="213"/>
      <c r="AO379" s="213"/>
      <c r="AP379" s="213"/>
      <c r="AQ379" s="213"/>
      <c r="AR379" s="213"/>
      <c r="AS379" s="213"/>
      <c r="AT379" s="213"/>
      <c r="AU379" s="213"/>
      <c r="AV379" s="213"/>
      <c r="AW379" s="213"/>
      <c r="AX379" s="213"/>
      <c r="AY379" s="213"/>
      <c r="AZ379" s="213"/>
      <c r="BA379" s="213"/>
      <c r="BB379" s="213"/>
      <c r="BC379" s="213"/>
      <c r="BD379" s="213"/>
      <c r="BE379" s="213"/>
      <c r="BF379" s="213"/>
      <c r="BG379" s="213"/>
      <c r="BH379" s="213"/>
    </row>
    <row r="380" spans="1:60" outlineLevel="1" x14ac:dyDescent="0.2">
      <c r="A380" s="232">
        <v>149</v>
      </c>
      <c r="B380" s="233" t="s">
        <v>728</v>
      </c>
      <c r="C380" s="248" t="s">
        <v>729</v>
      </c>
      <c r="D380" s="234" t="s">
        <v>284</v>
      </c>
      <c r="E380" s="235">
        <v>187.32140000000001</v>
      </c>
      <c r="F380" s="236"/>
      <c r="G380" s="237">
        <f>ROUND(E380*F380,2)</f>
        <v>0</v>
      </c>
      <c r="H380" s="236"/>
      <c r="I380" s="237">
        <f>ROUND(E380*H380,2)</f>
        <v>0</v>
      </c>
      <c r="J380" s="236"/>
      <c r="K380" s="237">
        <f>ROUND(E380*J380,2)</f>
        <v>0</v>
      </c>
      <c r="L380" s="237">
        <v>21</v>
      </c>
      <c r="M380" s="237">
        <f>G380*(1+L380/100)</f>
        <v>0</v>
      </c>
      <c r="N380" s="235">
        <v>0</v>
      </c>
      <c r="O380" s="235">
        <f>ROUND(E380*N380,2)</f>
        <v>0</v>
      </c>
      <c r="P380" s="235">
        <v>0</v>
      </c>
      <c r="Q380" s="235">
        <f>ROUND(E380*P380,2)</f>
        <v>0</v>
      </c>
      <c r="R380" s="237" t="s">
        <v>324</v>
      </c>
      <c r="S380" s="237" t="s">
        <v>209</v>
      </c>
      <c r="T380" s="238" t="s">
        <v>209</v>
      </c>
      <c r="U380" s="223">
        <v>0.49</v>
      </c>
      <c r="V380" s="223">
        <f>ROUND(E380*U380,2)</f>
        <v>91.79</v>
      </c>
      <c r="W380" s="223"/>
      <c r="X380" s="223" t="s">
        <v>230</v>
      </c>
      <c r="Y380" s="223" t="s">
        <v>211</v>
      </c>
      <c r="Z380" s="213"/>
      <c r="AA380" s="213"/>
      <c r="AB380" s="213"/>
      <c r="AC380" s="213"/>
      <c r="AD380" s="213"/>
      <c r="AE380" s="213"/>
      <c r="AF380" s="213"/>
      <c r="AG380" s="213" t="s">
        <v>231</v>
      </c>
      <c r="AH380" s="213"/>
      <c r="AI380" s="213"/>
      <c r="AJ380" s="213"/>
      <c r="AK380" s="213"/>
      <c r="AL380" s="213"/>
      <c r="AM380" s="213"/>
      <c r="AN380" s="213"/>
      <c r="AO380" s="213"/>
      <c r="AP380" s="213"/>
      <c r="AQ380" s="213"/>
      <c r="AR380" s="213"/>
      <c r="AS380" s="213"/>
      <c r="AT380" s="213"/>
      <c r="AU380" s="213"/>
      <c r="AV380" s="213"/>
      <c r="AW380" s="213"/>
      <c r="AX380" s="213"/>
      <c r="AY380" s="213"/>
      <c r="AZ380" s="213"/>
      <c r="BA380" s="213"/>
      <c r="BB380" s="213"/>
      <c r="BC380" s="213"/>
      <c r="BD380" s="213"/>
      <c r="BE380" s="213"/>
      <c r="BF380" s="213"/>
      <c r="BG380" s="213"/>
      <c r="BH380" s="213"/>
    </row>
    <row r="381" spans="1:60" outlineLevel="2" x14ac:dyDescent="0.2">
      <c r="A381" s="220"/>
      <c r="B381" s="221"/>
      <c r="C381" s="258" t="s">
        <v>730</v>
      </c>
      <c r="D381" s="252"/>
      <c r="E381" s="253">
        <v>187.32140000000001</v>
      </c>
      <c r="F381" s="223"/>
      <c r="G381" s="223"/>
      <c r="H381" s="223"/>
      <c r="I381" s="223"/>
      <c r="J381" s="223"/>
      <c r="K381" s="223"/>
      <c r="L381" s="223"/>
      <c r="M381" s="223"/>
      <c r="N381" s="222"/>
      <c r="O381" s="222"/>
      <c r="P381" s="222"/>
      <c r="Q381" s="222"/>
      <c r="R381" s="223"/>
      <c r="S381" s="223"/>
      <c r="T381" s="223"/>
      <c r="U381" s="223"/>
      <c r="V381" s="223"/>
      <c r="W381" s="223"/>
      <c r="X381" s="223"/>
      <c r="Y381" s="223"/>
      <c r="Z381" s="213"/>
      <c r="AA381" s="213"/>
      <c r="AB381" s="213"/>
      <c r="AC381" s="213"/>
      <c r="AD381" s="213"/>
      <c r="AE381" s="213"/>
      <c r="AF381" s="213"/>
      <c r="AG381" s="213" t="s">
        <v>235</v>
      </c>
      <c r="AH381" s="213">
        <v>0</v>
      </c>
      <c r="AI381" s="213"/>
      <c r="AJ381" s="213"/>
      <c r="AK381" s="213"/>
      <c r="AL381" s="213"/>
      <c r="AM381" s="213"/>
      <c r="AN381" s="213"/>
      <c r="AO381" s="213"/>
      <c r="AP381" s="213"/>
      <c r="AQ381" s="213"/>
      <c r="AR381" s="213"/>
      <c r="AS381" s="213"/>
      <c r="AT381" s="213"/>
      <c r="AU381" s="213"/>
      <c r="AV381" s="213"/>
      <c r="AW381" s="213"/>
      <c r="AX381" s="213"/>
      <c r="AY381" s="213"/>
      <c r="AZ381" s="213"/>
      <c r="BA381" s="213"/>
      <c r="BB381" s="213"/>
      <c r="BC381" s="213"/>
      <c r="BD381" s="213"/>
      <c r="BE381" s="213"/>
      <c r="BF381" s="213"/>
      <c r="BG381" s="213"/>
      <c r="BH381" s="213"/>
    </row>
    <row r="382" spans="1:60" outlineLevel="1" x14ac:dyDescent="0.2">
      <c r="A382" s="239">
        <v>150</v>
      </c>
      <c r="B382" s="240" t="s">
        <v>731</v>
      </c>
      <c r="C382" s="247" t="s">
        <v>732</v>
      </c>
      <c r="D382" s="241" t="s">
        <v>284</v>
      </c>
      <c r="E382" s="242">
        <v>6.6900500000000003</v>
      </c>
      <c r="F382" s="243"/>
      <c r="G382" s="244">
        <f>ROUND(E382*F382,2)</f>
        <v>0</v>
      </c>
      <c r="H382" s="243"/>
      <c r="I382" s="244">
        <f>ROUND(E382*H382,2)</f>
        <v>0</v>
      </c>
      <c r="J382" s="243"/>
      <c r="K382" s="244">
        <f>ROUND(E382*J382,2)</f>
        <v>0</v>
      </c>
      <c r="L382" s="244">
        <v>21</v>
      </c>
      <c r="M382" s="244">
        <f>G382*(1+L382/100)</f>
        <v>0</v>
      </c>
      <c r="N382" s="242">
        <v>0</v>
      </c>
      <c r="O382" s="242">
        <f>ROUND(E382*N382,2)</f>
        <v>0</v>
      </c>
      <c r="P382" s="242">
        <v>0</v>
      </c>
      <c r="Q382" s="242">
        <f>ROUND(E382*P382,2)</f>
        <v>0</v>
      </c>
      <c r="R382" s="244" t="s">
        <v>324</v>
      </c>
      <c r="S382" s="244" t="s">
        <v>209</v>
      </c>
      <c r="T382" s="245" t="s">
        <v>209</v>
      </c>
      <c r="U382" s="223">
        <v>0.94199999999999995</v>
      </c>
      <c r="V382" s="223">
        <f>ROUND(E382*U382,2)</f>
        <v>6.3</v>
      </c>
      <c r="W382" s="223"/>
      <c r="X382" s="223" t="s">
        <v>230</v>
      </c>
      <c r="Y382" s="223" t="s">
        <v>211</v>
      </c>
      <c r="Z382" s="213"/>
      <c r="AA382" s="213"/>
      <c r="AB382" s="213"/>
      <c r="AC382" s="213"/>
      <c r="AD382" s="213"/>
      <c r="AE382" s="213"/>
      <c r="AF382" s="213"/>
      <c r="AG382" s="213" t="s">
        <v>231</v>
      </c>
      <c r="AH382" s="213"/>
      <c r="AI382" s="213"/>
      <c r="AJ382" s="213"/>
      <c r="AK382" s="213"/>
      <c r="AL382" s="213"/>
      <c r="AM382" s="213"/>
      <c r="AN382" s="213"/>
      <c r="AO382" s="213"/>
      <c r="AP382" s="213"/>
      <c r="AQ382" s="213"/>
      <c r="AR382" s="213"/>
      <c r="AS382" s="213"/>
      <c r="AT382" s="213"/>
      <c r="AU382" s="213"/>
      <c r="AV382" s="213"/>
      <c r="AW382" s="213"/>
      <c r="AX382" s="213"/>
      <c r="AY382" s="213"/>
      <c r="AZ382" s="213"/>
      <c r="BA382" s="213"/>
      <c r="BB382" s="213"/>
      <c r="BC382" s="213"/>
      <c r="BD382" s="213"/>
      <c r="BE382" s="213"/>
      <c r="BF382" s="213"/>
      <c r="BG382" s="213"/>
      <c r="BH382" s="213"/>
    </row>
    <row r="383" spans="1:60" ht="22.5" outlineLevel="1" x14ac:dyDescent="0.2">
      <c r="A383" s="232">
        <v>151</v>
      </c>
      <c r="B383" s="233" t="s">
        <v>733</v>
      </c>
      <c r="C383" s="248" t="s">
        <v>734</v>
      </c>
      <c r="D383" s="234" t="s">
        <v>284</v>
      </c>
      <c r="E383" s="235">
        <v>13.380100000000001</v>
      </c>
      <c r="F383" s="236"/>
      <c r="G383" s="237">
        <f>ROUND(E383*F383,2)</f>
        <v>0</v>
      </c>
      <c r="H383" s="236"/>
      <c r="I383" s="237">
        <f>ROUND(E383*H383,2)</f>
        <v>0</v>
      </c>
      <c r="J383" s="236"/>
      <c r="K383" s="237">
        <f>ROUND(E383*J383,2)</f>
        <v>0</v>
      </c>
      <c r="L383" s="237">
        <v>21</v>
      </c>
      <c r="M383" s="237">
        <f>G383*(1+L383/100)</f>
        <v>0</v>
      </c>
      <c r="N383" s="235">
        <v>0</v>
      </c>
      <c r="O383" s="235">
        <f>ROUND(E383*N383,2)</f>
        <v>0</v>
      </c>
      <c r="P383" s="235">
        <v>0</v>
      </c>
      <c r="Q383" s="235">
        <f>ROUND(E383*P383,2)</f>
        <v>0</v>
      </c>
      <c r="R383" s="237" t="s">
        <v>324</v>
      </c>
      <c r="S383" s="237" t="s">
        <v>209</v>
      </c>
      <c r="T383" s="238" t="s">
        <v>209</v>
      </c>
      <c r="U383" s="223">
        <v>0.105</v>
      </c>
      <c r="V383" s="223">
        <f>ROUND(E383*U383,2)</f>
        <v>1.4</v>
      </c>
      <c r="W383" s="223"/>
      <c r="X383" s="223" t="s">
        <v>230</v>
      </c>
      <c r="Y383" s="223" t="s">
        <v>211</v>
      </c>
      <c r="Z383" s="213"/>
      <c r="AA383" s="213"/>
      <c r="AB383" s="213"/>
      <c r="AC383" s="213"/>
      <c r="AD383" s="213"/>
      <c r="AE383" s="213"/>
      <c r="AF383" s="213"/>
      <c r="AG383" s="213" t="s">
        <v>231</v>
      </c>
      <c r="AH383" s="213"/>
      <c r="AI383" s="213"/>
      <c r="AJ383" s="213"/>
      <c r="AK383" s="213"/>
      <c r="AL383" s="213"/>
      <c r="AM383" s="213"/>
      <c r="AN383" s="213"/>
      <c r="AO383" s="213"/>
      <c r="AP383" s="213"/>
      <c r="AQ383" s="213"/>
      <c r="AR383" s="213"/>
      <c r="AS383" s="213"/>
      <c r="AT383" s="213"/>
      <c r="AU383" s="213"/>
      <c r="AV383" s="213"/>
      <c r="AW383" s="213"/>
      <c r="AX383" s="213"/>
      <c r="AY383" s="213"/>
      <c r="AZ383" s="213"/>
      <c r="BA383" s="213"/>
      <c r="BB383" s="213"/>
      <c r="BC383" s="213"/>
      <c r="BD383" s="213"/>
      <c r="BE383" s="213"/>
      <c r="BF383" s="213"/>
      <c r="BG383" s="213"/>
      <c r="BH383" s="213"/>
    </row>
    <row r="384" spans="1:60" outlineLevel="2" x14ac:dyDescent="0.2">
      <c r="A384" s="220"/>
      <c r="B384" s="221"/>
      <c r="C384" s="258" t="s">
        <v>735</v>
      </c>
      <c r="D384" s="252"/>
      <c r="E384" s="253">
        <v>13.380100000000001</v>
      </c>
      <c r="F384" s="223"/>
      <c r="G384" s="223"/>
      <c r="H384" s="223"/>
      <c r="I384" s="223"/>
      <c r="J384" s="223"/>
      <c r="K384" s="223"/>
      <c r="L384" s="223"/>
      <c r="M384" s="223"/>
      <c r="N384" s="222"/>
      <c r="O384" s="222"/>
      <c r="P384" s="222"/>
      <c r="Q384" s="222"/>
      <c r="R384" s="223"/>
      <c r="S384" s="223"/>
      <c r="T384" s="223"/>
      <c r="U384" s="223"/>
      <c r="V384" s="223"/>
      <c r="W384" s="223"/>
      <c r="X384" s="223"/>
      <c r="Y384" s="223"/>
      <c r="Z384" s="213"/>
      <c r="AA384" s="213"/>
      <c r="AB384" s="213"/>
      <c r="AC384" s="213"/>
      <c r="AD384" s="213"/>
      <c r="AE384" s="213"/>
      <c r="AF384" s="213"/>
      <c r="AG384" s="213" t="s">
        <v>235</v>
      </c>
      <c r="AH384" s="213">
        <v>0</v>
      </c>
      <c r="AI384" s="213"/>
      <c r="AJ384" s="213"/>
      <c r="AK384" s="213"/>
      <c r="AL384" s="213"/>
      <c r="AM384" s="213"/>
      <c r="AN384" s="213"/>
      <c r="AO384" s="213"/>
      <c r="AP384" s="213"/>
      <c r="AQ384" s="213"/>
      <c r="AR384" s="213"/>
      <c r="AS384" s="213"/>
      <c r="AT384" s="213"/>
      <c r="AU384" s="213"/>
      <c r="AV384" s="213"/>
      <c r="AW384" s="213"/>
      <c r="AX384" s="213"/>
      <c r="AY384" s="213"/>
      <c r="AZ384" s="213"/>
      <c r="BA384" s="213"/>
      <c r="BB384" s="213"/>
      <c r="BC384" s="213"/>
      <c r="BD384" s="213"/>
      <c r="BE384" s="213"/>
      <c r="BF384" s="213"/>
      <c r="BG384" s="213"/>
      <c r="BH384" s="213"/>
    </row>
    <row r="385" spans="1:60" outlineLevel="3" x14ac:dyDescent="0.2">
      <c r="A385" s="220"/>
      <c r="B385" s="221"/>
      <c r="C385" s="258" t="s">
        <v>736</v>
      </c>
      <c r="D385" s="252"/>
      <c r="E385" s="253"/>
      <c r="F385" s="223"/>
      <c r="G385" s="223"/>
      <c r="H385" s="223"/>
      <c r="I385" s="223"/>
      <c r="J385" s="223"/>
      <c r="K385" s="223"/>
      <c r="L385" s="223"/>
      <c r="M385" s="223"/>
      <c r="N385" s="222"/>
      <c r="O385" s="222"/>
      <c r="P385" s="222"/>
      <c r="Q385" s="222"/>
      <c r="R385" s="223"/>
      <c r="S385" s="223"/>
      <c r="T385" s="223"/>
      <c r="U385" s="223"/>
      <c r="V385" s="223"/>
      <c r="W385" s="223"/>
      <c r="X385" s="223"/>
      <c r="Y385" s="223"/>
      <c r="Z385" s="213"/>
      <c r="AA385" s="213"/>
      <c r="AB385" s="213"/>
      <c r="AC385" s="213"/>
      <c r="AD385" s="213"/>
      <c r="AE385" s="213"/>
      <c r="AF385" s="213"/>
      <c r="AG385" s="213" t="s">
        <v>235</v>
      </c>
      <c r="AH385" s="213">
        <v>0</v>
      </c>
      <c r="AI385" s="213"/>
      <c r="AJ385" s="213"/>
      <c r="AK385" s="213"/>
      <c r="AL385" s="213"/>
      <c r="AM385" s="213"/>
      <c r="AN385" s="213"/>
      <c r="AO385" s="213"/>
      <c r="AP385" s="213"/>
      <c r="AQ385" s="213"/>
      <c r="AR385" s="213"/>
      <c r="AS385" s="213"/>
      <c r="AT385" s="213"/>
      <c r="AU385" s="213"/>
      <c r="AV385" s="213"/>
      <c r="AW385" s="213"/>
      <c r="AX385" s="213"/>
      <c r="AY385" s="213"/>
      <c r="AZ385" s="213"/>
      <c r="BA385" s="213"/>
      <c r="BB385" s="213"/>
      <c r="BC385" s="213"/>
      <c r="BD385" s="213"/>
      <c r="BE385" s="213"/>
      <c r="BF385" s="213"/>
      <c r="BG385" s="213"/>
      <c r="BH385" s="213"/>
    </row>
    <row r="386" spans="1:60" outlineLevel="1" x14ac:dyDescent="0.2">
      <c r="A386" s="232">
        <v>152</v>
      </c>
      <c r="B386" s="233" t="s">
        <v>737</v>
      </c>
      <c r="C386" s="248" t="s">
        <v>738</v>
      </c>
      <c r="D386" s="234" t="s">
        <v>284</v>
      </c>
      <c r="E386" s="235">
        <v>0.26632</v>
      </c>
      <c r="F386" s="236"/>
      <c r="G386" s="237">
        <f>ROUND(E386*F386,2)</f>
        <v>0</v>
      </c>
      <c r="H386" s="236"/>
      <c r="I386" s="237">
        <f>ROUND(E386*H386,2)</f>
        <v>0</v>
      </c>
      <c r="J386" s="236"/>
      <c r="K386" s="237">
        <f>ROUND(E386*J386,2)</f>
        <v>0</v>
      </c>
      <c r="L386" s="237">
        <v>21</v>
      </c>
      <c r="M386" s="237">
        <f>G386*(1+L386/100)</f>
        <v>0</v>
      </c>
      <c r="N386" s="235">
        <v>0</v>
      </c>
      <c r="O386" s="235">
        <f>ROUND(E386*N386,2)</f>
        <v>0</v>
      </c>
      <c r="P386" s="235">
        <v>0</v>
      </c>
      <c r="Q386" s="235">
        <f>ROUND(E386*P386,2)</f>
        <v>0</v>
      </c>
      <c r="R386" s="237" t="s">
        <v>324</v>
      </c>
      <c r="S386" s="237" t="s">
        <v>209</v>
      </c>
      <c r="T386" s="238" t="s">
        <v>209</v>
      </c>
      <c r="U386" s="223">
        <v>0</v>
      </c>
      <c r="V386" s="223">
        <f>ROUND(E386*U386,2)</f>
        <v>0</v>
      </c>
      <c r="W386" s="223"/>
      <c r="X386" s="223" t="s">
        <v>230</v>
      </c>
      <c r="Y386" s="223" t="s">
        <v>211</v>
      </c>
      <c r="Z386" s="213"/>
      <c r="AA386" s="213"/>
      <c r="AB386" s="213"/>
      <c r="AC386" s="213"/>
      <c r="AD386" s="213"/>
      <c r="AE386" s="213"/>
      <c r="AF386" s="213"/>
      <c r="AG386" s="213" t="s">
        <v>231</v>
      </c>
      <c r="AH386" s="213"/>
      <c r="AI386" s="213"/>
      <c r="AJ386" s="213"/>
      <c r="AK386" s="213"/>
      <c r="AL386" s="213"/>
      <c r="AM386" s="213"/>
      <c r="AN386" s="213"/>
      <c r="AO386" s="213"/>
      <c r="AP386" s="213"/>
      <c r="AQ386" s="213"/>
      <c r="AR386" s="213"/>
      <c r="AS386" s="213"/>
      <c r="AT386" s="213"/>
      <c r="AU386" s="213"/>
      <c r="AV386" s="213"/>
      <c r="AW386" s="213"/>
      <c r="AX386" s="213"/>
      <c r="AY386" s="213"/>
      <c r="AZ386" s="213"/>
      <c r="BA386" s="213"/>
      <c r="BB386" s="213"/>
      <c r="BC386" s="213"/>
      <c r="BD386" s="213"/>
      <c r="BE386" s="213"/>
      <c r="BF386" s="213"/>
      <c r="BG386" s="213"/>
      <c r="BH386" s="213"/>
    </row>
    <row r="387" spans="1:60" outlineLevel="2" x14ac:dyDescent="0.2">
      <c r="A387" s="220"/>
      <c r="B387" s="221"/>
      <c r="C387" s="258" t="s">
        <v>739</v>
      </c>
      <c r="D387" s="252"/>
      <c r="E387" s="253">
        <v>0.26632</v>
      </c>
      <c r="F387" s="223"/>
      <c r="G387" s="223"/>
      <c r="H387" s="223"/>
      <c r="I387" s="223"/>
      <c r="J387" s="223"/>
      <c r="K387" s="223"/>
      <c r="L387" s="223"/>
      <c r="M387" s="223"/>
      <c r="N387" s="222"/>
      <c r="O387" s="222"/>
      <c r="P387" s="222"/>
      <c r="Q387" s="222"/>
      <c r="R387" s="223"/>
      <c r="S387" s="223"/>
      <c r="T387" s="223"/>
      <c r="U387" s="223"/>
      <c r="V387" s="223"/>
      <c r="W387" s="223"/>
      <c r="X387" s="223"/>
      <c r="Y387" s="223"/>
      <c r="Z387" s="213"/>
      <c r="AA387" s="213"/>
      <c r="AB387" s="213"/>
      <c r="AC387" s="213"/>
      <c r="AD387" s="213"/>
      <c r="AE387" s="213"/>
      <c r="AF387" s="213"/>
      <c r="AG387" s="213" t="s">
        <v>235</v>
      </c>
      <c r="AH387" s="213">
        <v>0</v>
      </c>
      <c r="AI387" s="213"/>
      <c r="AJ387" s="213"/>
      <c r="AK387" s="213"/>
      <c r="AL387" s="213"/>
      <c r="AM387" s="213"/>
      <c r="AN387" s="213"/>
      <c r="AO387" s="213"/>
      <c r="AP387" s="213"/>
      <c r="AQ387" s="213"/>
      <c r="AR387" s="213"/>
      <c r="AS387" s="213"/>
      <c r="AT387" s="213"/>
      <c r="AU387" s="213"/>
      <c r="AV387" s="213"/>
      <c r="AW387" s="213"/>
      <c r="AX387" s="213"/>
      <c r="AY387" s="213"/>
      <c r="AZ387" s="213"/>
      <c r="BA387" s="213"/>
      <c r="BB387" s="213"/>
      <c r="BC387" s="213"/>
      <c r="BD387" s="213"/>
      <c r="BE387" s="213"/>
      <c r="BF387" s="213"/>
      <c r="BG387" s="213"/>
      <c r="BH387" s="213"/>
    </row>
    <row r="388" spans="1:60" ht="22.5" outlineLevel="1" x14ac:dyDescent="0.2">
      <c r="A388" s="232">
        <v>153</v>
      </c>
      <c r="B388" s="233" t="s">
        <v>740</v>
      </c>
      <c r="C388" s="248" t="s">
        <v>741</v>
      </c>
      <c r="D388" s="234" t="s">
        <v>284</v>
      </c>
      <c r="E388" s="235">
        <v>5.8209900000000001</v>
      </c>
      <c r="F388" s="236"/>
      <c r="G388" s="237">
        <f>ROUND(E388*F388,2)</f>
        <v>0</v>
      </c>
      <c r="H388" s="236"/>
      <c r="I388" s="237">
        <f>ROUND(E388*H388,2)</f>
        <v>0</v>
      </c>
      <c r="J388" s="236"/>
      <c r="K388" s="237">
        <f>ROUND(E388*J388,2)</f>
        <v>0</v>
      </c>
      <c r="L388" s="237">
        <v>21</v>
      </c>
      <c r="M388" s="237">
        <f>G388*(1+L388/100)</f>
        <v>0</v>
      </c>
      <c r="N388" s="235">
        <v>0</v>
      </c>
      <c r="O388" s="235">
        <f>ROUND(E388*N388,2)</f>
        <v>0</v>
      </c>
      <c r="P388" s="235">
        <v>0</v>
      </c>
      <c r="Q388" s="235">
        <f>ROUND(E388*P388,2)</f>
        <v>0</v>
      </c>
      <c r="R388" s="237" t="s">
        <v>324</v>
      </c>
      <c r="S388" s="237" t="s">
        <v>209</v>
      </c>
      <c r="T388" s="238" t="s">
        <v>209</v>
      </c>
      <c r="U388" s="223">
        <v>0</v>
      </c>
      <c r="V388" s="223">
        <f>ROUND(E388*U388,2)</f>
        <v>0</v>
      </c>
      <c r="W388" s="223"/>
      <c r="X388" s="223" t="s">
        <v>230</v>
      </c>
      <c r="Y388" s="223" t="s">
        <v>211</v>
      </c>
      <c r="Z388" s="213"/>
      <c r="AA388" s="213"/>
      <c r="AB388" s="213"/>
      <c r="AC388" s="213"/>
      <c r="AD388" s="213"/>
      <c r="AE388" s="213"/>
      <c r="AF388" s="213"/>
      <c r="AG388" s="213" t="s">
        <v>231</v>
      </c>
      <c r="AH388" s="213"/>
      <c r="AI388" s="213"/>
      <c r="AJ388" s="213"/>
      <c r="AK388" s="213"/>
      <c r="AL388" s="213"/>
      <c r="AM388" s="213"/>
      <c r="AN388" s="213"/>
      <c r="AO388" s="213"/>
      <c r="AP388" s="213"/>
      <c r="AQ388" s="213"/>
      <c r="AR388" s="213"/>
      <c r="AS388" s="213"/>
      <c r="AT388" s="213"/>
      <c r="AU388" s="213"/>
      <c r="AV388" s="213"/>
      <c r="AW388" s="213"/>
      <c r="AX388" s="213"/>
      <c r="AY388" s="213"/>
      <c r="AZ388" s="213"/>
      <c r="BA388" s="213"/>
      <c r="BB388" s="213"/>
      <c r="BC388" s="213"/>
      <c r="BD388" s="213"/>
      <c r="BE388" s="213"/>
      <c r="BF388" s="213"/>
      <c r="BG388" s="213"/>
      <c r="BH388" s="213"/>
    </row>
    <row r="389" spans="1:60" outlineLevel="2" x14ac:dyDescent="0.2">
      <c r="A389" s="220"/>
      <c r="B389" s="221"/>
      <c r="C389" s="258" t="s">
        <v>742</v>
      </c>
      <c r="D389" s="252"/>
      <c r="E389" s="253">
        <v>6.6900500000000003</v>
      </c>
      <c r="F389" s="223"/>
      <c r="G389" s="223"/>
      <c r="H389" s="223"/>
      <c r="I389" s="223"/>
      <c r="J389" s="223"/>
      <c r="K389" s="223"/>
      <c r="L389" s="223"/>
      <c r="M389" s="223"/>
      <c r="N389" s="222"/>
      <c r="O389" s="222"/>
      <c r="P389" s="222"/>
      <c r="Q389" s="222"/>
      <c r="R389" s="223"/>
      <c r="S389" s="223"/>
      <c r="T389" s="223"/>
      <c r="U389" s="223"/>
      <c r="V389" s="223"/>
      <c r="W389" s="223"/>
      <c r="X389" s="223"/>
      <c r="Y389" s="223"/>
      <c r="Z389" s="213"/>
      <c r="AA389" s="213"/>
      <c r="AB389" s="213"/>
      <c r="AC389" s="213"/>
      <c r="AD389" s="213"/>
      <c r="AE389" s="213"/>
      <c r="AF389" s="213"/>
      <c r="AG389" s="213" t="s">
        <v>235</v>
      </c>
      <c r="AH389" s="213">
        <v>0</v>
      </c>
      <c r="AI389" s="213"/>
      <c r="AJ389" s="213"/>
      <c r="AK389" s="213"/>
      <c r="AL389" s="213"/>
      <c r="AM389" s="213"/>
      <c r="AN389" s="213"/>
      <c r="AO389" s="213"/>
      <c r="AP389" s="213"/>
      <c r="AQ389" s="213"/>
      <c r="AR389" s="213"/>
      <c r="AS389" s="213"/>
      <c r="AT389" s="213"/>
      <c r="AU389" s="213"/>
      <c r="AV389" s="213"/>
      <c r="AW389" s="213"/>
      <c r="AX389" s="213"/>
      <c r="AY389" s="213"/>
      <c r="AZ389" s="213"/>
      <c r="BA389" s="213"/>
      <c r="BB389" s="213"/>
      <c r="BC389" s="213"/>
      <c r="BD389" s="213"/>
      <c r="BE389" s="213"/>
      <c r="BF389" s="213"/>
      <c r="BG389" s="213"/>
      <c r="BH389" s="213"/>
    </row>
    <row r="390" spans="1:60" outlineLevel="3" x14ac:dyDescent="0.2">
      <c r="A390" s="220"/>
      <c r="B390" s="221"/>
      <c r="C390" s="258" t="s">
        <v>743</v>
      </c>
      <c r="D390" s="252"/>
      <c r="E390" s="253"/>
      <c r="F390" s="223"/>
      <c r="G390" s="223"/>
      <c r="H390" s="223"/>
      <c r="I390" s="223"/>
      <c r="J390" s="223"/>
      <c r="K390" s="223"/>
      <c r="L390" s="223"/>
      <c r="M390" s="223"/>
      <c r="N390" s="222"/>
      <c r="O390" s="222"/>
      <c r="P390" s="222"/>
      <c r="Q390" s="222"/>
      <c r="R390" s="223"/>
      <c r="S390" s="223"/>
      <c r="T390" s="223"/>
      <c r="U390" s="223"/>
      <c r="V390" s="223"/>
      <c r="W390" s="223"/>
      <c r="X390" s="223"/>
      <c r="Y390" s="223"/>
      <c r="Z390" s="213"/>
      <c r="AA390" s="213"/>
      <c r="AB390" s="213"/>
      <c r="AC390" s="213"/>
      <c r="AD390" s="213"/>
      <c r="AE390" s="213"/>
      <c r="AF390" s="213"/>
      <c r="AG390" s="213" t="s">
        <v>235</v>
      </c>
      <c r="AH390" s="213">
        <v>0</v>
      </c>
      <c r="AI390" s="213"/>
      <c r="AJ390" s="213"/>
      <c r="AK390" s="213"/>
      <c r="AL390" s="213"/>
      <c r="AM390" s="213"/>
      <c r="AN390" s="213"/>
      <c r="AO390" s="213"/>
      <c r="AP390" s="213"/>
      <c r="AQ390" s="213"/>
      <c r="AR390" s="213"/>
      <c r="AS390" s="213"/>
      <c r="AT390" s="213"/>
      <c r="AU390" s="213"/>
      <c r="AV390" s="213"/>
      <c r="AW390" s="213"/>
      <c r="AX390" s="213"/>
      <c r="AY390" s="213"/>
      <c r="AZ390" s="213"/>
      <c r="BA390" s="213"/>
      <c r="BB390" s="213"/>
      <c r="BC390" s="213"/>
      <c r="BD390" s="213"/>
      <c r="BE390" s="213"/>
      <c r="BF390" s="213"/>
      <c r="BG390" s="213"/>
      <c r="BH390" s="213"/>
    </row>
    <row r="391" spans="1:60" outlineLevel="3" x14ac:dyDescent="0.2">
      <c r="A391" s="220"/>
      <c r="B391" s="221"/>
      <c r="C391" s="258" t="s">
        <v>744</v>
      </c>
      <c r="D391" s="252"/>
      <c r="E391" s="253">
        <v>-0.17305999999999999</v>
      </c>
      <c r="F391" s="223"/>
      <c r="G391" s="223"/>
      <c r="H391" s="223"/>
      <c r="I391" s="223"/>
      <c r="J391" s="223"/>
      <c r="K391" s="223"/>
      <c r="L391" s="223"/>
      <c r="M391" s="223"/>
      <c r="N391" s="222"/>
      <c r="O391" s="222"/>
      <c r="P391" s="222"/>
      <c r="Q391" s="222"/>
      <c r="R391" s="223"/>
      <c r="S391" s="223"/>
      <c r="T391" s="223"/>
      <c r="U391" s="223"/>
      <c r="V391" s="223"/>
      <c r="W391" s="223"/>
      <c r="X391" s="223"/>
      <c r="Y391" s="223"/>
      <c r="Z391" s="213"/>
      <c r="AA391" s="213"/>
      <c r="AB391" s="213"/>
      <c r="AC391" s="213"/>
      <c r="AD391" s="213"/>
      <c r="AE391" s="213"/>
      <c r="AF391" s="213"/>
      <c r="AG391" s="213" t="s">
        <v>235</v>
      </c>
      <c r="AH391" s="213">
        <v>0</v>
      </c>
      <c r="AI391" s="213"/>
      <c r="AJ391" s="213"/>
      <c r="AK391" s="213"/>
      <c r="AL391" s="213"/>
      <c r="AM391" s="213"/>
      <c r="AN391" s="213"/>
      <c r="AO391" s="213"/>
      <c r="AP391" s="213"/>
      <c r="AQ391" s="213"/>
      <c r="AR391" s="213"/>
      <c r="AS391" s="213"/>
      <c r="AT391" s="213"/>
      <c r="AU391" s="213"/>
      <c r="AV391" s="213"/>
      <c r="AW391" s="213"/>
      <c r="AX391" s="213"/>
      <c r="AY391" s="213"/>
      <c r="AZ391" s="213"/>
      <c r="BA391" s="213"/>
      <c r="BB391" s="213"/>
      <c r="BC391" s="213"/>
      <c r="BD391" s="213"/>
      <c r="BE391" s="213"/>
      <c r="BF391" s="213"/>
      <c r="BG391" s="213"/>
      <c r="BH391" s="213"/>
    </row>
    <row r="392" spans="1:60" outlineLevel="3" x14ac:dyDescent="0.2">
      <c r="A392" s="220"/>
      <c r="B392" s="221"/>
      <c r="C392" s="258" t="s">
        <v>745</v>
      </c>
      <c r="D392" s="252"/>
      <c r="E392" s="253">
        <v>-0.26632</v>
      </c>
      <c r="F392" s="223"/>
      <c r="G392" s="223"/>
      <c r="H392" s="223"/>
      <c r="I392" s="223"/>
      <c r="J392" s="223"/>
      <c r="K392" s="223"/>
      <c r="L392" s="223"/>
      <c r="M392" s="223"/>
      <c r="N392" s="222"/>
      <c r="O392" s="222"/>
      <c r="P392" s="222"/>
      <c r="Q392" s="222"/>
      <c r="R392" s="223"/>
      <c r="S392" s="223"/>
      <c r="T392" s="223"/>
      <c r="U392" s="223"/>
      <c r="V392" s="223"/>
      <c r="W392" s="223"/>
      <c r="X392" s="223"/>
      <c r="Y392" s="223"/>
      <c r="Z392" s="213"/>
      <c r="AA392" s="213"/>
      <c r="AB392" s="213"/>
      <c r="AC392" s="213"/>
      <c r="AD392" s="213"/>
      <c r="AE392" s="213"/>
      <c r="AF392" s="213"/>
      <c r="AG392" s="213" t="s">
        <v>235</v>
      </c>
      <c r="AH392" s="213">
        <v>0</v>
      </c>
      <c r="AI392" s="213"/>
      <c r="AJ392" s="213"/>
      <c r="AK392" s="213"/>
      <c r="AL392" s="213"/>
      <c r="AM392" s="213"/>
      <c r="AN392" s="213"/>
      <c r="AO392" s="213"/>
      <c r="AP392" s="213"/>
      <c r="AQ392" s="213"/>
      <c r="AR392" s="213"/>
      <c r="AS392" s="213"/>
      <c r="AT392" s="213"/>
      <c r="AU392" s="213"/>
      <c r="AV392" s="213"/>
      <c r="AW392" s="213"/>
      <c r="AX392" s="213"/>
      <c r="AY392" s="213"/>
      <c r="AZ392" s="213"/>
      <c r="BA392" s="213"/>
      <c r="BB392" s="213"/>
      <c r="BC392" s="213"/>
      <c r="BD392" s="213"/>
      <c r="BE392" s="213"/>
      <c r="BF392" s="213"/>
      <c r="BG392" s="213"/>
      <c r="BH392" s="213"/>
    </row>
    <row r="393" spans="1:60" outlineLevel="3" x14ac:dyDescent="0.2">
      <c r="A393" s="220"/>
      <c r="B393" s="221"/>
      <c r="C393" s="258" t="s">
        <v>746</v>
      </c>
      <c r="D393" s="252"/>
      <c r="E393" s="253">
        <v>-0.42968000000000001</v>
      </c>
      <c r="F393" s="223"/>
      <c r="G393" s="223"/>
      <c r="H393" s="223"/>
      <c r="I393" s="223"/>
      <c r="J393" s="223"/>
      <c r="K393" s="223"/>
      <c r="L393" s="223"/>
      <c r="M393" s="223"/>
      <c r="N393" s="222"/>
      <c r="O393" s="222"/>
      <c r="P393" s="222"/>
      <c r="Q393" s="222"/>
      <c r="R393" s="223"/>
      <c r="S393" s="223"/>
      <c r="T393" s="223"/>
      <c r="U393" s="223"/>
      <c r="V393" s="223"/>
      <c r="W393" s="223"/>
      <c r="X393" s="223"/>
      <c r="Y393" s="223"/>
      <c r="Z393" s="213"/>
      <c r="AA393" s="213"/>
      <c r="AB393" s="213"/>
      <c r="AC393" s="213"/>
      <c r="AD393" s="213"/>
      <c r="AE393" s="213"/>
      <c r="AF393" s="213"/>
      <c r="AG393" s="213" t="s">
        <v>235</v>
      </c>
      <c r="AH393" s="213">
        <v>0</v>
      </c>
      <c r="AI393" s="213"/>
      <c r="AJ393" s="213"/>
      <c r="AK393" s="213"/>
      <c r="AL393" s="213"/>
      <c r="AM393" s="213"/>
      <c r="AN393" s="213"/>
      <c r="AO393" s="213"/>
      <c r="AP393" s="213"/>
      <c r="AQ393" s="213"/>
      <c r="AR393" s="213"/>
      <c r="AS393" s="213"/>
      <c r="AT393" s="213"/>
      <c r="AU393" s="213"/>
      <c r="AV393" s="213"/>
      <c r="AW393" s="213"/>
      <c r="AX393" s="213"/>
      <c r="AY393" s="213"/>
      <c r="AZ393" s="213"/>
      <c r="BA393" s="213"/>
      <c r="BB393" s="213"/>
      <c r="BC393" s="213"/>
      <c r="BD393" s="213"/>
      <c r="BE393" s="213"/>
      <c r="BF393" s="213"/>
      <c r="BG393" s="213"/>
      <c r="BH393" s="213"/>
    </row>
    <row r="394" spans="1:60" outlineLevel="1" x14ac:dyDescent="0.2">
      <c r="A394" s="232">
        <v>154</v>
      </c>
      <c r="B394" s="233" t="s">
        <v>747</v>
      </c>
      <c r="C394" s="248" t="s">
        <v>748</v>
      </c>
      <c r="D394" s="234" t="s">
        <v>284</v>
      </c>
      <c r="E394" s="235">
        <v>6.4500500000000001</v>
      </c>
      <c r="F394" s="236"/>
      <c r="G394" s="237">
        <f>ROUND(E394*F394,2)</f>
        <v>0</v>
      </c>
      <c r="H394" s="236"/>
      <c r="I394" s="237">
        <f>ROUND(E394*H394,2)</f>
        <v>0</v>
      </c>
      <c r="J394" s="236"/>
      <c r="K394" s="237">
        <f>ROUND(E394*J394,2)</f>
        <v>0</v>
      </c>
      <c r="L394" s="237">
        <v>21</v>
      </c>
      <c r="M394" s="237">
        <f>G394*(1+L394/100)</f>
        <v>0</v>
      </c>
      <c r="N394" s="235">
        <v>0</v>
      </c>
      <c r="O394" s="235">
        <f>ROUND(E394*N394,2)</f>
        <v>0</v>
      </c>
      <c r="P394" s="235">
        <v>0</v>
      </c>
      <c r="Q394" s="235">
        <f>ROUND(E394*P394,2)</f>
        <v>0</v>
      </c>
      <c r="R394" s="237" t="s">
        <v>749</v>
      </c>
      <c r="S394" s="237" t="s">
        <v>209</v>
      </c>
      <c r="T394" s="238" t="s">
        <v>209</v>
      </c>
      <c r="U394" s="223">
        <v>6.0000000000000001E-3</v>
      </c>
      <c r="V394" s="223">
        <f>ROUND(E394*U394,2)</f>
        <v>0.04</v>
      </c>
      <c r="W394" s="223"/>
      <c r="X394" s="223" t="s">
        <v>230</v>
      </c>
      <c r="Y394" s="223" t="s">
        <v>211</v>
      </c>
      <c r="Z394" s="213"/>
      <c r="AA394" s="213"/>
      <c r="AB394" s="213"/>
      <c r="AC394" s="213"/>
      <c r="AD394" s="213"/>
      <c r="AE394" s="213"/>
      <c r="AF394" s="213"/>
      <c r="AG394" s="213" t="s">
        <v>231</v>
      </c>
      <c r="AH394" s="213"/>
      <c r="AI394" s="213"/>
      <c r="AJ394" s="213"/>
      <c r="AK394" s="213"/>
      <c r="AL394" s="213"/>
      <c r="AM394" s="213"/>
      <c r="AN394" s="213"/>
      <c r="AO394" s="213"/>
      <c r="AP394" s="213"/>
      <c r="AQ394" s="213"/>
      <c r="AR394" s="213"/>
      <c r="AS394" s="213"/>
      <c r="AT394" s="213"/>
      <c r="AU394" s="213"/>
      <c r="AV394" s="213"/>
      <c r="AW394" s="213"/>
      <c r="AX394" s="213"/>
      <c r="AY394" s="213"/>
      <c r="AZ394" s="213"/>
      <c r="BA394" s="213"/>
      <c r="BB394" s="213"/>
      <c r="BC394" s="213"/>
      <c r="BD394" s="213"/>
      <c r="BE394" s="213"/>
      <c r="BF394" s="213"/>
      <c r="BG394" s="213"/>
      <c r="BH394" s="213"/>
    </row>
    <row r="395" spans="1:60" outlineLevel="2" x14ac:dyDescent="0.2">
      <c r="A395" s="220"/>
      <c r="B395" s="221"/>
      <c r="C395" s="257" t="s">
        <v>750</v>
      </c>
      <c r="D395" s="254"/>
      <c r="E395" s="254"/>
      <c r="F395" s="254"/>
      <c r="G395" s="254"/>
      <c r="H395" s="223"/>
      <c r="I395" s="223"/>
      <c r="J395" s="223"/>
      <c r="K395" s="223"/>
      <c r="L395" s="223"/>
      <c r="M395" s="223"/>
      <c r="N395" s="222"/>
      <c r="O395" s="222"/>
      <c r="P395" s="222"/>
      <c r="Q395" s="222"/>
      <c r="R395" s="223"/>
      <c r="S395" s="223"/>
      <c r="T395" s="223"/>
      <c r="U395" s="223"/>
      <c r="V395" s="223"/>
      <c r="W395" s="223"/>
      <c r="X395" s="223"/>
      <c r="Y395" s="223"/>
      <c r="Z395" s="213"/>
      <c r="AA395" s="213"/>
      <c r="AB395" s="213"/>
      <c r="AC395" s="213"/>
      <c r="AD395" s="213"/>
      <c r="AE395" s="213"/>
      <c r="AF395" s="213"/>
      <c r="AG395" s="213" t="s">
        <v>233</v>
      </c>
      <c r="AH395" s="213"/>
      <c r="AI395" s="213"/>
      <c r="AJ395" s="213"/>
      <c r="AK395" s="213"/>
      <c r="AL395" s="213"/>
      <c r="AM395" s="213"/>
      <c r="AN395" s="213"/>
      <c r="AO395" s="213"/>
      <c r="AP395" s="213"/>
      <c r="AQ395" s="213"/>
      <c r="AR395" s="213"/>
      <c r="AS395" s="213"/>
      <c r="AT395" s="213"/>
      <c r="AU395" s="213"/>
      <c r="AV395" s="213"/>
      <c r="AW395" s="213"/>
      <c r="AX395" s="213"/>
      <c r="AY395" s="213"/>
      <c r="AZ395" s="213"/>
      <c r="BA395" s="213"/>
      <c r="BB395" s="213"/>
      <c r="BC395" s="213"/>
      <c r="BD395" s="213"/>
      <c r="BE395" s="213"/>
      <c r="BF395" s="213"/>
      <c r="BG395" s="213"/>
      <c r="BH395" s="213"/>
    </row>
    <row r="396" spans="1:60" outlineLevel="1" x14ac:dyDescent="0.2">
      <c r="A396" s="232">
        <v>155</v>
      </c>
      <c r="B396" s="233" t="s">
        <v>728</v>
      </c>
      <c r="C396" s="248" t="s">
        <v>729</v>
      </c>
      <c r="D396" s="234" t="s">
        <v>284</v>
      </c>
      <c r="E396" s="235">
        <v>6.6900500000000003</v>
      </c>
      <c r="F396" s="236"/>
      <c r="G396" s="237">
        <f>ROUND(E396*F396,2)</f>
        <v>0</v>
      </c>
      <c r="H396" s="236"/>
      <c r="I396" s="237">
        <f>ROUND(E396*H396,2)</f>
        <v>0</v>
      </c>
      <c r="J396" s="236"/>
      <c r="K396" s="237">
        <f>ROUND(E396*J396,2)</f>
        <v>0</v>
      </c>
      <c r="L396" s="237">
        <v>21</v>
      </c>
      <c r="M396" s="237">
        <f>G396*(1+L396/100)</f>
        <v>0</v>
      </c>
      <c r="N396" s="235">
        <v>0</v>
      </c>
      <c r="O396" s="235">
        <f>ROUND(E396*N396,2)</f>
        <v>0</v>
      </c>
      <c r="P396" s="235">
        <v>0</v>
      </c>
      <c r="Q396" s="235">
        <f>ROUND(E396*P396,2)</f>
        <v>0</v>
      </c>
      <c r="R396" s="237" t="s">
        <v>324</v>
      </c>
      <c r="S396" s="237" t="s">
        <v>209</v>
      </c>
      <c r="T396" s="238" t="s">
        <v>209</v>
      </c>
      <c r="U396" s="223">
        <v>0.49</v>
      </c>
      <c r="V396" s="223">
        <f>ROUND(E396*U396,2)</f>
        <v>3.28</v>
      </c>
      <c r="W396" s="223"/>
      <c r="X396" s="223" t="s">
        <v>751</v>
      </c>
      <c r="Y396" s="223" t="s">
        <v>211</v>
      </c>
      <c r="Z396" s="213"/>
      <c r="AA396" s="213"/>
      <c r="AB396" s="213"/>
      <c r="AC396" s="213"/>
      <c r="AD396" s="213"/>
      <c r="AE396" s="213"/>
      <c r="AF396" s="213"/>
      <c r="AG396" s="213" t="s">
        <v>752</v>
      </c>
      <c r="AH396" s="213"/>
      <c r="AI396" s="213"/>
      <c r="AJ396" s="213"/>
      <c r="AK396" s="213"/>
      <c r="AL396" s="213"/>
      <c r="AM396" s="213"/>
      <c r="AN396" s="213"/>
      <c r="AO396" s="213"/>
      <c r="AP396" s="213"/>
      <c r="AQ396" s="213"/>
      <c r="AR396" s="213"/>
      <c r="AS396" s="213"/>
      <c r="AT396" s="213"/>
      <c r="AU396" s="213"/>
      <c r="AV396" s="213"/>
      <c r="AW396" s="213"/>
      <c r="AX396" s="213"/>
      <c r="AY396" s="213"/>
      <c r="AZ396" s="213"/>
      <c r="BA396" s="213"/>
      <c r="BB396" s="213"/>
      <c r="BC396" s="213"/>
      <c r="BD396" s="213"/>
      <c r="BE396" s="213"/>
      <c r="BF396" s="213"/>
      <c r="BG396" s="213"/>
      <c r="BH396" s="213"/>
    </row>
    <row r="397" spans="1:60" outlineLevel="2" x14ac:dyDescent="0.2">
      <c r="A397" s="220"/>
      <c r="B397" s="221"/>
      <c r="C397" s="258" t="s">
        <v>753</v>
      </c>
      <c r="D397" s="252"/>
      <c r="E397" s="253"/>
      <c r="F397" s="223"/>
      <c r="G397" s="223"/>
      <c r="H397" s="223"/>
      <c r="I397" s="223"/>
      <c r="J397" s="223"/>
      <c r="K397" s="223"/>
      <c r="L397" s="223"/>
      <c r="M397" s="223"/>
      <c r="N397" s="222"/>
      <c r="O397" s="222"/>
      <c r="P397" s="222"/>
      <c r="Q397" s="222"/>
      <c r="R397" s="223"/>
      <c r="S397" s="223"/>
      <c r="T397" s="223"/>
      <c r="U397" s="223"/>
      <c r="V397" s="223"/>
      <c r="W397" s="223"/>
      <c r="X397" s="223"/>
      <c r="Y397" s="223"/>
      <c r="Z397" s="213"/>
      <c r="AA397" s="213"/>
      <c r="AB397" s="213"/>
      <c r="AC397" s="213"/>
      <c r="AD397" s="213"/>
      <c r="AE397" s="213"/>
      <c r="AF397" s="213"/>
      <c r="AG397" s="213" t="s">
        <v>235</v>
      </c>
      <c r="AH397" s="213">
        <v>0</v>
      </c>
      <c r="AI397" s="213"/>
      <c r="AJ397" s="213"/>
      <c r="AK397" s="213"/>
      <c r="AL397" s="213"/>
      <c r="AM397" s="213"/>
      <c r="AN397" s="213"/>
      <c r="AO397" s="213"/>
      <c r="AP397" s="213"/>
      <c r="AQ397" s="213"/>
      <c r="AR397" s="213"/>
      <c r="AS397" s="213"/>
      <c r="AT397" s="213"/>
      <c r="AU397" s="213"/>
      <c r="AV397" s="213"/>
      <c r="AW397" s="213"/>
      <c r="AX397" s="213"/>
      <c r="AY397" s="213"/>
      <c r="AZ397" s="213"/>
      <c r="BA397" s="213"/>
      <c r="BB397" s="213"/>
      <c r="BC397" s="213"/>
      <c r="BD397" s="213"/>
      <c r="BE397" s="213"/>
      <c r="BF397" s="213"/>
      <c r="BG397" s="213"/>
      <c r="BH397" s="213"/>
    </row>
    <row r="398" spans="1:60" outlineLevel="3" x14ac:dyDescent="0.2">
      <c r="A398" s="220"/>
      <c r="B398" s="221"/>
      <c r="C398" s="258" t="s">
        <v>754</v>
      </c>
      <c r="D398" s="252"/>
      <c r="E398" s="253"/>
      <c r="F398" s="223"/>
      <c r="G398" s="223"/>
      <c r="H398" s="223"/>
      <c r="I398" s="223"/>
      <c r="J398" s="223"/>
      <c r="K398" s="223"/>
      <c r="L398" s="223"/>
      <c r="M398" s="223"/>
      <c r="N398" s="222"/>
      <c r="O398" s="222"/>
      <c r="P398" s="222"/>
      <c r="Q398" s="222"/>
      <c r="R398" s="223"/>
      <c r="S398" s="223"/>
      <c r="T398" s="223"/>
      <c r="U398" s="223"/>
      <c r="V398" s="223"/>
      <c r="W398" s="223"/>
      <c r="X398" s="223"/>
      <c r="Y398" s="223"/>
      <c r="Z398" s="213"/>
      <c r="AA398" s="213"/>
      <c r="AB398" s="213"/>
      <c r="AC398" s="213"/>
      <c r="AD398" s="213"/>
      <c r="AE398" s="213"/>
      <c r="AF398" s="213"/>
      <c r="AG398" s="213" t="s">
        <v>235</v>
      </c>
      <c r="AH398" s="213">
        <v>0</v>
      </c>
      <c r="AI398" s="213"/>
      <c r="AJ398" s="213"/>
      <c r="AK398" s="213"/>
      <c r="AL398" s="213"/>
      <c r="AM398" s="213"/>
      <c r="AN398" s="213"/>
      <c r="AO398" s="213"/>
      <c r="AP398" s="213"/>
      <c r="AQ398" s="213"/>
      <c r="AR398" s="213"/>
      <c r="AS398" s="213"/>
      <c r="AT398" s="213"/>
      <c r="AU398" s="213"/>
      <c r="AV398" s="213"/>
      <c r="AW398" s="213"/>
      <c r="AX398" s="213"/>
      <c r="AY398" s="213"/>
      <c r="AZ398" s="213"/>
      <c r="BA398" s="213"/>
      <c r="BB398" s="213"/>
      <c r="BC398" s="213"/>
      <c r="BD398" s="213"/>
      <c r="BE398" s="213"/>
      <c r="BF398" s="213"/>
      <c r="BG398" s="213"/>
      <c r="BH398" s="213"/>
    </row>
    <row r="399" spans="1:60" outlineLevel="3" x14ac:dyDescent="0.2">
      <c r="A399" s="220"/>
      <c r="B399" s="221"/>
      <c r="C399" s="258" t="s">
        <v>755</v>
      </c>
      <c r="D399" s="252"/>
      <c r="E399" s="253">
        <v>6.6900500000000003</v>
      </c>
      <c r="F399" s="223"/>
      <c r="G399" s="223"/>
      <c r="H399" s="223"/>
      <c r="I399" s="223"/>
      <c r="J399" s="223"/>
      <c r="K399" s="223"/>
      <c r="L399" s="223"/>
      <c r="M399" s="223"/>
      <c r="N399" s="222"/>
      <c r="O399" s="222"/>
      <c r="P399" s="222"/>
      <c r="Q399" s="222"/>
      <c r="R399" s="223"/>
      <c r="S399" s="223"/>
      <c r="T399" s="223"/>
      <c r="U399" s="223"/>
      <c r="V399" s="223"/>
      <c r="W399" s="223"/>
      <c r="X399" s="223"/>
      <c r="Y399" s="223"/>
      <c r="Z399" s="213"/>
      <c r="AA399" s="213"/>
      <c r="AB399" s="213"/>
      <c r="AC399" s="213"/>
      <c r="AD399" s="213"/>
      <c r="AE399" s="213"/>
      <c r="AF399" s="213"/>
      <c r="AG399" s="213" t="s">
        <v>235</v>
      </c>
      <c r="AH399" s="213">
        <v>0</v>
      </c>
      <c r="AI399" s="213"/>
      <c r="AJ399" s="213"/>
      <c r="AK399" s="213"/>
      <c r="AL399" s="213"/>
      <c r="AM399" s="213"/>
      <c r="AN399" s="213"/>
      <c r="AO399" s="213"/>
      <c r="AP399" s="213"/>
      <c r="AQ399" s="213"/>
      <c r="AR399" s="213"/>
      <c r="AS399" s="213"/>
      <c r="AT399" s="213"/>
      <c r="AU399" s="213"/>
      <c r="AV399" s="213"/>
      <c r="AW399" s="213"/>
      <c r="AX399" s="213"/>
      <c r="AY399" s="213"/>
      <c r="AZ399" s="213"/>
      <c r="BA399" s="213"/>
      <c r="BB399" s="213"/>
      <c r="BC399" s="213"/>
      <c r="BD399" s="213"/>
      <c r="BE399" s="213"/>
      <c r="BF399" s="213"/>
      <c r="BG399" s="213"/>
      <c r="BH399" s="213"/>
    </row>
    <row r="400" spans="1:60" x14ac:dyDescent="0.2">
      <c r="A400" s="3"/>
      <c r="B400" s="4"/>
      <c r="C400" s="249"/>
      <c r="D400" s="6"/>
      <c r="E400" s="3"/>
      <c r="F400" s="3"/>
      <c r="G400" s="3"/>
      <c r="H400" s="3"/>
      <c r="I400" s="3"/>
      <c r="J400" s="3"/>
      <c r="K400" s="3"/>
      <c r="L400" s="3"/>
      <c r="M400" s="3"/>
      <c r="N400" s="3"/>
      <c r="O400" s="3"/>
      <c r="P400" s="3"/>
      <c r="Q400" s="3"/>
      <c r="R400" s="3"/>
      <c r="S400" s="3"/>
      <c r="T400" s="3"/>
      <c r="U400" s="3"/>
      <c r="V400" s="3"/>
      <c r="W400" s="3"/>
      <c r="X400" s="3"/>
      <c r="Y400" s="3"/>
      <c r="AE400">
        <v>12</v>
      </c>
      <c r="AF400">
        <v>21</v>
      </c>
      <c r="AG400" t="s">
        <v>190</v>
      </c>
    </row>
    <row r="401" spans="1:33" x14ac:dyDescent="0.2">
      <c r="A401" s="216"/>
      <c r="B401" s="217" t="s">
        <v>29</v>
      </c>
      <c r="C401" s="250"/>
      <c r="D401" s="218"/>
      <c r="E401" s="219"/>
      <c r="F401" s="219"/>
      <c r="G401" s="231">
        <f>G8+G16+G19+G38+G56+G59+G61+G74+G77+G108+G114+G135+G162+G177+G193+G213+G249+G257+G263+G288+G292+G300+G354+G367</f>
        <v>0</v>
      </c>
      <c r="H401" s="3"/>
      <c r="I401" s="3"/>
      <c r="J401" s="3"/>
      <c r="K401" s="3"/>
      <c r="L401" s="3"/>
      <c r="M401" s="3"/>
      <c r="N401" s="3"/>
      <c r="O401" s="3"/>
      <c r="P401" s="3"/>
      <c r="Q401" s="3"/>
      <c r="R401" s="3"/>
      <c r="S401" s="3"/>
      <c r="T401" s="3"/>
      <c r="U401" s="3"/>
      <c r="V401" s="3"/>
      <c r="W401" s="3"/>
      <c r="X401" s="3"/>
      <c r="Y401" s="3"/>
      <c r="AE401">
        <f>SUMIF(L7:L399,AE400,G7:G399)</f>
        <v>0</v>
      </c>
      <c r="AF401">
        <f>SUMIF(L7:L399,AF400,G7:G399)</f>
        <v>0</v>
      </c>
      <c r="AG401" t="s">
        <v>223</v>
      </c>
    </row>
    <row r="402" spans="1:33" x14ac:dyDescent="0.2">
      <c r="C402" s="251"/>
      <c r="D402" s="10"/>
      <c r="AG402" t="s">
        <v>224</v>
      </c>
    </row>
    <row r="403" spans="1:33" x14ac:dyDescent="0.2">
      <c r="D403" s="10"/>
    </row>
    <row r="404" spans="1:33" x14ac:dyDescent="0.2">
      <c r="D404" s="10"/>
    </row>
    <row r="405" spans="1:33" x14ac:dyDescent="0.2">
      <c r="D405" s="10"/>
    </row>
    <row r="406" spans="1:33" x14ac:dyDescent="0.2">
      <c r="D406" s="10"/>
    </row>
    <row r="407" spans="1:33" x14ac:dyDescent="0.2">
      <c r="D407" s="10"/>
    </row>
    <row r="408" spans="1:33" x14ac:dyDescent="0.2">
      <c r="D408" s="10"/>
    </row>
    <row r="409" spans="1:33" x14ac:dyDescent="0.2">
      <c r="D409" s="10"/>
    </row>
    <row r="410" spans="1:33" x14ac:dyDescent="0.2">
      <c r="D410" s="10"/>
    </row>
    <row r="411" spans="1:33" x14ac:dyDescent="0.2">
      <c r="D411" s="10"/>
    </row>
    <row r="412" spans="1:33" x14ac:dyDescent="0.2">
      <c r="D412" s="10"/>
    </row>
    <row r="413" spans="1:33" x14ac:dyDescent="0.2">
      <c r="D413" s="10"/>
    </row>
    <row r="414" spans="1:33" x14ac:dyDescent="0.2">
      <c r="D414" s="10"/>
    </row>
    <row r="415" spans="1:33" x14ac:dyDescent="0.2">
      <c r="D415" s="10"/>
    </row>
    <row r="416" spans="1:33"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9a4fhAubNgXQ5wph+/Jwt751gHcMpMj4sGqbqmJC+FjuEaODvcp+HKt5zWPMVItiFtC6THzSZOHkeGHtmSUOJg==" saltValue="88HcnhlexuINhaz61knBPg==" spinCount="100000" sheet="1" formatRows="0"/>
  <mergeCells count="42">
    <mergeCell ref="C273:G273"/>
    <mergeCell ref="C284:G284"/>
    <mergeCell ref="C341:G341"/>
    <mergeCell ref="C362:G362"/>
    <mergeCell ref="C369:G369"/>
    <mergeCell ref="C395:G395"/>
    <mergeCell ref="C209:G209"/>
    <mergeCell ref="C245:G245"/>
    <mergeCell ref="C253:G253"/>
    <mergeCell ref="C261:G261"/>
    <mergeCell ref="C267:G267"/>
    <mergeCell ref="C270:G270"/>
    <mergeCell ref="C126:G126"/>
    <mergeCell ref="C131:G131"/>
    <mergeCell ref="C158:G158"/>
    <mergeCell ref="C170:G170"/>
    <mergeCell ref="C185:G185"/>
    <mergeCell ref="C198:G198"/>
    <mergeCell ref="C84:G84"/>
    <mergeCell ref="C87:G87"/>
    <mergeCell ref="C90:G90"/>
    <mergeCell ref="C110:G110"/>
    <mergeCell ref="C120:G120"/>
    <mergeCell ref="C123:G123"/>
    <mergeCell ref="C44:G44"/>
    <mergeCell ref="C47:G47"/>
    <mergeCell ref="C50:G50"/>
    <mergeCell ref="C65:G65"/>
    <mergeCell ref="C68:G68"/>
    <mergeCell ref="C79:G79"/>
    <mergeCell ref="C21:G21"/>
    <mergeCell ref="C26:G26"/>
    <mergeCell ref="C29:G29"/>
    <mergeCell ref="C32:G32"/>
    <mergeCell ref="C35:G35"/>
    <mergeCell ref="C40:G40"/>
    <mergeCell ref="A1:G1"/>
    <mergeCell ref="C2:G2"/>
    <mergeCell ref="C3:G3"/>
    <mergeCell ref="C4:G4"/>
    <mergeCell ref="C10:G10"/>
    <mergeCell ref="C14:G1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50</vt:i4>
      </vt:variant>
    </vt:vector>
  </HeadingPairs>
  <TitlesOfParts>
    <vt:vector size="55" baseType="lpstr">
      <vt:lpstr>Pokyny pro vyplnění</vt:lpstr>
      <vt:lpstr>Stavba</vt:lpstr>
      <vt:lpstr>VzorPolozky</vt:lpstr>
      <vt:lpstr>VRN 002 Naklady</vt:lpstr>
      <vt:lpstr>001 001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'001 001 Pol'!Názvy_tisku</vt:lpstr>
      <vt:lpstr>'VRN 002 Naklady'!Názvy_tisku</vt:lpstr>
      <vt:lpstr>oadresa</vt:lpstr>
      <vt:lpstr>Stavba!Objednatel</vt:lpstr>
      <vt:lpstr>Stavba!Objekt</vt:lpstr>
      <vt:lpstr>'001 001 Pol'!Oblast_tisku</vt:lpstr>
      <vt:lpstr>Stavba!Oblast_tisku</vt:lpstr>
      <vt:lpstr>'VRN 002 Naklady'!Oblast_tisku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Ludmila Votavová</dc:creator>
  <cp:lastModifiedBy>Ludmila Votavová</cp:lastModifiedBy>
  <cp:lastPrinted>2019-03-19T12:27:02Z</cp:lastPrinted>
  <dcterms:created xsi:type="dcterms:W3CDTF">2009-04-08T07:15:50Z</dcterms:created>
  <dcterms:modified xsi:type="dcterms:W3CDTF">2025-02-13T13:39:40Z</dcterms:modified>
</cp:coreProperties>
</file>